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 VZ 2024\VZMR\130 Úprava areálu stř. Rudíkov\2_1 Dotazy 1, 2, 3\4 Odpovědi 1-3\"/>
    </mc:Choice>
  </mc:AlternateContent>
  <bookViews>
    <workbookView xWindow="0" yWindow="0" windowWidth="19200" windowHeight="10995" activeTab="2"/>
  </bookViews>
  <sheets>
    <sheet name="Rekapitulace stavby" sheetId="1" r:id="rId1"/>
    <sheet name="01 - spodní stavba" sheetId="2" r:id="rId2"/>
    <sheet name="02 - Modul Container" sheetId="3" r:id="rId3"/>
    <sheet name="03 - Hromosvod - zemnící ..." sheetId="4" r:id="rId4"/>
    <sheet name="04 - vytápění" sheetId="5" r:id="rId5"/>
    <sheet name="05 - VZD" sheetId="6" r:id="rId6"/>
    <sheet name="06 - VON - vedlejší a ost..." sheetId="7" r:id="rId7"/>
    <sheet name="Pokyny pro vyplnění" sheetId="8" r:id="rId8"/>
  </sheets>
  <definedNames>
    <definedName name="_xlnm._FilterDatabase" localSheetId="1" hidden="1">'01 - spodní stavba'!$C$99:$K$353</definedName>
    <definedName name="_xlnm._FilterDatabase" localSheetId="2" hidden="1">'02 - Modul Container'!$C$80:$K$87</definedName>
    <definedName name="_xlnm._FilterDatabase" localSheetId="3" hidden="1">'03 - Hromosvod - zemnící ...'!$C$82:$K$96</definedName>
    <definedName name="_xlnm._FilterDatabase" localSheetId="4" hidden="1">'04 - vytápění'!$C$83:$K$134</definedName>
    <definedName name="_xlnm._FilterDatabase" localSheetId="5" hidden="1">'05 - VZD'!$C$83:$K$141</definedName>
    <definedName name="_xlnm._FilterDatabase" localSheetId="6" hidden="1">'06 - VON - vedlejší a ost...'!$C$79:$K$88</definedName>
    <definedName name="_xlnm.Print_Titles" localSheetId="1">'01 - spodní stavba'!$99:$99</definedName>
    <definedName name="_xlnm.Print_Titles" localSheetId="2">'02 - Modul Container'!$80:$80</definedName>
    <definedName name="_xlnm.Print_Titles" localSheetId="3">'03 - Hromosvod - zemnící ...'!$82:$82</definedName>
    <definedName name="_xlnm.Print_Titles" localSheetId="4">'04 - vytápění'!$83:$83</definedName>
    <definedName name="_xlnm.Print_Titles" localSheetId="5">'05 - VZD'!$83:$83</definedName>
    <definedName name="_xlnm.Print_Titles" localSheetId="6">'06 - VON - vedlejší a ost...'!$79:$79</definedName>
    <definedName name="_xlnm.Print_Titles" localSheetId="0">'Rekapitulace stavby'!$52:$52</definedName>
    <definedName name="_xlnm.Print_Area" localSheetId="1">'01 - spodní stavba'!$C$4:$J$39,'01 - spodní stavba'!$C$45:$J$81,'01 - spodní stavba'!$C$87:$K$353</definedName>
    <definedName name="_xlnm.Print_Area" localSheetId="2">'02 - Modul Container'!$C$4:$J$39,'02 - Modul Container'!$C$45:$J$62,'02 - Modul Container'!$C$68:$K$87</definedName>
    <definedName name="_xlnm.Print_Area" localSheetId="3">'03 - Hromosvod - zemnící ...'!$C$4:$J$39,'03 - Hromosvod - zemnící ...'!$C$45:$J$64,'03 - Hromosvod - zemnící ...'!$C$70:$K$96</definedName>
    <definedName name="_xlnm.Print_Area" localSheetId="4">'04 - vytápění'!$C$4:$J$39,'04 - vytápění'!$C$45:$J$65,'04 - vytápění'!$C$71:$K$134</definedName>
    <definedName name="_xlnm.Print_Area" localSheetId="5">'05 - VZD'!$C$4:$J$39,'05 - VZD'!$C$45:$J$65,'05 - VZD'!$C$71:$K$141</definedName>
    <definedName name="_xlnm.Print_Area" localSheetId="6">'06 - VON - vedlejší a ost...'!$C$4:$J$39,'06 - VON - vedlejší a ost...'!$C$45:$J$61,'06 - VON - vedlejší a ost...'!$C$67:$K$88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</definedNames>
  <calcPr calcId="152511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BI83" i="7"/>
  <c r="BH83" i="7"/>
  <c r="BG83" i="7"/>
  <c r="BF83" i="7"/>
  <c r="T83" i="7"/>
  <c r="R83" i="7"/>
  <c r="P83" i="7"/>
  <c r="BI82" i="7"/>
  <c r="BH82" i="7"/>
  <c r="BG82" i="7"/>
  <c r="BF82" i="7"/>
  <c r="T82" i="7"/>
  <c r="R82" i="7"/>
  <c r="P82" i="7"/>
  <c r="J77" i="7"/>
  <c r="J76" i="7"/>
  <c r="F76" i="7"/>
  <c r="F74" i="7"/>
  <c r="E72" i="7"/>
  <c r="J55" i="7"/>
  <c r="J54" i="7"/>
  <c r="F54" i="7"/>
  <c r="F52" i="7"/>
  <c r="E50" i="7"/>
  <c r="J18" i="7"/>
  <c r="E18" i="7"/>
  <c r="F55" i="7"/>
  <c r="J17" i="7"/>
  <c r="J12" i="7"/>
  <c r="J52" i="7"/>
  <c r="E7" i="7"/>
  <c r="E70" i="7" s="1"/>
  <c r="J37" i="6"/>
  <c r="J36" i="6"/>
  <c r="AY59" i="1"/>
  <c r="J35" i="6"/>
  <c r="AX59" i="1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J81" i="6"/>
  <c r="J80" i="6"/>
  <c r="F80" i="6"/>
  <c r="F78" i="6"/>
  <c r="E76" i="6"/>
  <c r="J55" i="6"/>
  <c r="J54" i="6"/>
  <c r="F54" i="6"/>
  <c r="F52" i="6"/>
  <c r="E50" i="6"/>
  <c r="J18" i="6"/>
  <c r="E18" i="6"/>
  <c r="F55" i="6"/>
  <c r="J17" i="6"/>
  <c r="J12" i="6"/>
  <c r="J78" i="6"/>
  <c r="E7" i="6"/>
  <c r="E74" i="6" s="1"/>
  <c r="J37" i="5"/>
  <c r="J36" i="5"/>
  <c r="AY58" i="1"/>
  <c r="J35" i="5"/>
  <c r="AX58" i="1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J81" i="5"/>
  <c r="J80" i="5"/>
  <c r="F80" i="5"/>
  <c r="F78" i="5"/>
  <c r="E76" i="5"/>
  <c r="J55" i="5"/>
  <c r="J54" i="5"/>
  <c r="F54" i="5"/>
  <c r="F52" i="5"/>
  <c r="E50" i="5"/>
  <c r="J18" i="5"/>
  <c r="E18" i="5"/>
  <c r="F81" i="5" s="1"/>
  <c r="J17" i="5"/>
  <c r="J12" i="5"/>
  <c r="J52" i="5" s="1"/>
  <c r="E7" i="5"/>
  <c r="E74" i="5"/>
  <c r="J37" i="4"/>
  <c r="J36" i="4"/>
  <c r="AY57" i="1"/>
  <c r="J35" i="4"/>
  <c r="AX57" i="1"/>
  <c r="BI96" i="4"/>
  <c r="BH96" i="4"/>
  <c r="BG96" i="4"/>
  <c r="BF96" i="4"/>
  <c r="T96" i="4"/>
  <c r="T95" i="4"/>
  <c r="R96" i="4"/>
  <c r="R95" i="4"/>
  <c r="P96" i="4"/>
  <c r="P95" i="4"/>
  <c r="BI94" i="4"/>
  <c r="BH94" i="4"/>
  <c r="BG94" i="4"/>
  <c r="BF94" i="4"/>
  <c r="T94" i="4"/>
  <c r="T93" i="4"/>
  <c r="R94" i="4"/>
  <c r="R93" i="4" s="1"/>
  <c r="R85" i="4" s="1"/>
  <c r="R84" i="4" s="1"/>
  <c r="R83" i="4" s="1"/>
  <c r="P94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T85" i="4"/>
  <c r="T84" i="4" s="1"/>
  <c r="T83" i="4" s="1"/>
  <c r="R86" i="4"/>
  <c r="P86" i="4"/>
  <c r="P85" i="4"/>
  <c r="P84" i="4" s="1"/>
  <c r="P83" i="4" s="1"/>
  <c r="AU57" i="1" s="1"/>
  <c r="J80" i="4"/>
  <c r="J79" i="4"/>
  <c r="F79" i="4"/>
  <c r="F77" i="4"/>
  <c r="E75" i="4"/>
  <c r="J55" i="4"/>
  <c r="J54" i="4"/>
  <c r="F54" i="4"/>
  <c r="F52" i="4"/>
  <c r="E50" i="4"/>
  <c r="J18" i="4"/>
  <c r="E18" i="4"/>
  <c r="F80" i="4"/>
  <c r="J17" i="4"/>
  <c r="J12" i="4"/>
  <c r="J77" i="4"/>
  <c r="E7" i="4"/>
  <c r="E48" i="4" s="1"/>
  <c r="J37" i="3"/>
  <c r="J36" i="3"/>
  <c r="AY56" i="1"/>
  <c r="J35" i="3"/>
  <c r="AX56" i="1" s="1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75" i="3" s="1"/>
  <c r="E7" i="3"/>
  <c r="E71" i="3"/>
  <c r="J37" i="2"/>
  <c r="J36" i="2"/>
  <c r="AY55" i="1"/>
  <c r="J35" i="2"/>
  <c r="AX55" i="1" s="1"/>
  <c r="BI352" i="2"/>
  <c r="BH352" i="2"/>
  <c r="BG352" i="2"/>
  <c r="BF352" i="2"/>
  <c r="T352" i="2"/>
  <c r="T351" i="2"/>
  <c r="R352" i="2"/>
  <c r="R351" i="2" s="1"/>
  <c r="P352" i="2"/>
  <c r="P351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T311" i="2" s="1"/>
  <c r="R312" i="2"/>
  <c r="R311" i="2"/>
  <c r="P312" i="2"/>
  <c r="P311" i="2" s="1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T295" i="2"/>
  <c r="R296" i="2"/>
  <c r="R295" i="2" s="1"/>
  <c r="P296" i="2"/>
  <c r="P295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T277" i="2"/>
  <c r="R278" i="2"/>
  <c r="R277" i="2"/>
  <c r="P278" i="2"/>
  <c r="P277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T228" i="2" s="1"/>
  <c r="T227" i="2" s="1"/>
  <c r="R229" i="2"/>
  <c r="R228" i="2"/>
  <c r="R227" i="2" s="1"/>
  <c r="P229" i="2"/>
  <c r="P228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1" i="2"/>
  <c r="BH121" i="2"/>
  <c r="BG121" i="2"/>
  <c r="BF121" i="2"/>
  <c r="T121" i="2"/>
  <c r="R121" i="2"/>
  <c r="P121" i="2"/>
  <c r="BI103" i="2"/>
  <c r="BH103" i="2"/>
  <c r="BG103" i="2"/>
  <c r="BF103" i="2"/>
  <c r="T103" i="2"/>
  <c r="R103" i="2"/>
  <c r="P103" i="2"/>
  <c r="J97" i="2"/>
  <c r="J96" i="2"/>
  <c r="F96" i="2"/>
  <c r="F94" i="2"/>
  <c r="E92" i="2"/>
  <c r="J55" i="2"/>
  <c r="J54" i="2"/>
  <c r="F54" i="2"/>
  <c r="F52" i="2"/>
  <c r="E50" i="2"/>
  <c r="J18" i="2"/>
  <c r="E18" i="2"/>
  <c r="F55" i="2"/>
  <c r="J17" i="2"/>
  <c r="J12" i="2"/>
  <c r="J94" i="2" s="1"/>
  <c r="E7" i="2"/>
  <c r="E48" i="2"/>
  <c r="L50" i="1"/>
  <c r="AM50" i="1"/>
  <c r="AM49" i="1"/>
  <c r="L49" i="1"/>
  <c r="AM47" i="1"/>
  <c r="L47" i="1"/>
  <c r="L45" i="1"/>
  <c r="L44" i="1"/>
  <c r="BK233" i="2"/>
  <c r="J143" i="2"/>
  <c r="BK278" i="2"/>
  <c r="J254" i="2"/>
  <c r="BK333" i="2"/>
  <c r="J246" i="2"/>
  <c r="BK169" i="2"/>
  <c r="J134" i="5"/>
  <c r="BK91" i="5"/>
  <c r="J95" i="5"/>
  <c r="J111" i="5"/>
  <c r="BK115" i="5"/>
  <c r="J139" i="6"/>
  <c r="BK104" i="6"/>
  <c r="J114" i="6"/>
  <c r="BK88" i="6"/>
  <c r="J106" i="6"/>
  <c r="BK132" i="6"/>
  <c r="BK87" i="6"/>
  <c r="J87" i="7"/>
  <c r="J306" i="2"/>
  <c r="BK254" i="2"/>
  <c r="J178" i="2"/>
  <c r="BK103" i="2"/>
  <c r="BK312" i="2"/>
  <c r="BK258" i="2"/>
  <c r="J148" i="2"/>
  <c r="J290" i="2"/>
  <c r="BK213" i="2"/>
  <c r="BK330" i="2"/>
  <c r="BK215" i="2"/>
  <c r="BK156" i="2"/>
  <c r="J96" i="4"/>
  <c r="J90" i="4"/>
  <c r="BK117" i="5"/>
  <c r="J117" i="5"/>
  <c r="J106" i="5"/>
  <c r="J131" i="5"/>
  <c r="BK112" i="6"/>
  <c r="BK138" i="6"/>
  <c r="J108" i="6"/>
  <c r="BK120" i="6"/>
  <c r="J94" i="6"/>
  <c r="BK107" i="6"/>
  <c r="J82" i="7"/>
  <c r="BK84" i="7"/>
  <c r="J312" i="2"/>
  <c r="BK271" i="2"/>
  <c r="J215" i="2"/>
  <c r="J169" i="2"/>
  <c r="J339" i="2"/>
  <c r="J250" i="2"/>
  <c r="BK190" i="2"/>
  <c r="BK334" i="2"/>
  <c r="J269" i="2"/>
  <c r="J175" i="2"/>
  <c r="BK323" i="2"/>
  <c r="J223" i="2"/>
  <c r="J153" i="2"/>
  <c r="BK85" i="3"/>
  <c r="BK88" i="4"/>
  <c r="BK111" i="5"/>
  <c r="BK93" i="5"/>
  <c r="J132" i="5"/>
  <c r="BK102" i="5"/>
  <c r="J113" i="6"/>
  <c r="J87" i="6"/>
  <c r="J120" i="6"/>
  <c r="J91" i="6"/>
  <c r="BK96" i="6"/>
  <c r="BK113" i="6"/>
  <c r="J96" i="6"/>
  <c r="BK88" i="7"/>
  <c r="J209" i="2"/>
  <c r="J294" i="2"/>
  <c r="J190" i="2"/>
  <c r="BK349" i="2"/>
  <c r="BK229" i="2"/>
  <c r="J161" i="2"/>
  <c r="BK94" i="4"/>
  <c r="BK89" i="4"/>
  <c r="J89" i="4"/>
  <c r="J113" i="5"/>
  <c r="BK106" i="5"/>
  <c r="J130" i="5"/>
  <c r="BK127" i="5"/>
  <c r="J91" i="5"/>
  <c r="BK93" i="6"/>
  <c r="J134" i="6"/>
  <c r="J97" i="6"/>
  <c r="J112" i="6"/>
  <c r="J90" i="6"/>
  <c r="BK99" i="6"/>
  <c r="BK352" i="2"/>
  <c r="J323" i="2"/>
  <c r="BK290" i="2"/>
  <c r="BK223" i="2"/>
  <c r="BK148" i="2"/>
  <c r="J330" i="2"/>
  <c r="J229" i="2"/>
  <c r="BK182" i="2"/>
  <c r="BK131" i="2"/>
  <c r="BK275" i="2"/>
  <c r="BK153" i="2"/>
  <c r="J302" i="2"/>
  <c r="J86" i="3"/>
  <c r="BK86" i="3"/>
  <c r="J88" i="4"/>
  <c r="J87" i="4"/>
  <c r="BK132" i="5"/>
  <c r="BK97" i="5"/>
  <c r="BK121" i="5"/>
  <c r="J93" i="5"/>
  <c r="J127" i="6"/>
  <c r="BK101" i="6"/>
  <c r="J132" i="6"/>
  <c r="BK100" i="6"/>
  <c r="J102" i="6"/>
  <c r="J125" i="6"/>
  <c r="J92" i="6"/>
  <c r="J83" i="7"/>
  <c r="BK83" i="7"/>
  <c r="BK335" i="2"/>
  <c r="BK304" i="2"/>
  <c r="BK188" i="2"/>
  <c r="BK161" i="2"/>
  <c r="J352" i="2"/>
  <c r="J304" i="2"/>
  <c r="J219" i="2"/>
  <c r="J133" i="2"/>
  <c r="J195" i="2"/>
  <c r="J103" i="2"/>
  <c r="J240" i="2"/>
  <c r="J182" i="2"/>
  <c r="J85" i="3"/>
  <c r="BK92" i="4"/>
  <c r="BK119" i="5"/>
  <c r="J119" i="5"/>
  <c r="J133" i="5"/>
  <c r="BK104" i="5"/>
  <c r="BK113" i="5"/>
  <c r="BK117" i="6"/>
  <c r="J100" i="6"/>
  <c r="J101" i="6"/>
  <c r="BK128" i="6"/>
  <c r="BK109" i="6"/>
  <c r="BK139" i="6"/>
  <c r="BK106" i="6"/>
  <c r="BK82" i="7"/>
  <c r="BK195" i="2"/>
  <c r="J344" i="2"/>
  <c r="J265" i="2"/>
  <c r="J131" i="2"/>
  <c r="J321" i="2"/>
  <c r="BK219" i="2"/>
  <c r="J92" i="4"/>
  <c r="J94" i="4"/>
  <c r="J121" i="5"/>
  <c r="BK131" i="5"/>
  <c r="J89" i="5"/>
  <c r="BK89" i="5"/>
  <c r="J116" i="6"/>
  <c r="J140" i="6"/>
  <c r="J107" i="6"/>
  <c r="BK137" i="6"/>
  <c r="J99" i="6"/>
  <c r="BK110" i="6"/>
  <c r="J334" i="2"/>
  <c r="BK302" i="2"/>
  <c r="BK265" i="2"/>
  <c r="BK200" i="2"/>
  <c r="BK127" i="2"/>
  <c r="J296" i="2"/>
  <c r="J193" i="2"/>
  <c r="J335" i="2"/>
  <c r="BK262" i="2"/>
  <c r="BK121" i="2"/>
  <c r="J275" i="2"/>
  <c r="J186" i="2"/>
  <c r="J84" i="3"/>
  <c r="BK91" i="4"/>
  <c r="J91" i="4"/>
  <c r="BK108" i="5"/>
  <c r="BK134" i="5"/>
  <c r="J97" i="5"/>
  <c r="J108" i="5"/>
  <c r="J141" i="6"/>
  <c r="J118" i="6"/>
  <c r="BK134" i="6"/>
  <c r="J110" i="6"/>
  <c r="BK92" i="6"/>
  <c r="BK86" i="7"/>
  <c r="BK339" i="2"/>
  <c r="BK321" i="2"/>
  <c r="J262" i="2"/>
  <c r="BK209" i="2"/>
  <c r="BK143" i="2"/>
  <c r="BK309" i="2"/>
  <c r="BK240" i="2"/>
  <c r="BK178" i="2"/>
  <c r="J309" i="2"/>
  <c r="J258" i="2"/>
  <c r="BK133" i="2"/>
  <c r="BK316" i="2"/>
  <c r="J167" i="2"/>
  <c r="BK84" i="3"/>
  <c r="BK90" i="4"/>
  <c r="BK133" i="5"/>
  <c r="BK130" i="5"/>
  <c r="BK100" i="5"/>
  <c r="BK95" i="5"/>
  <c r="BK87" i="5"/>
  <c r="BK108" i="6"/>
  <c r="J137" i="6"/>
  <c r="J109" i="6"/>
  <c r="J138" i="6"/>
  <c r="BK91" i="6"/>
  <c r="J85" i="7"/>
  <c r="J86" i="7"/>
  <c r="J271" i="2"/>
  <c r="BK186" i="2"/>
  <c r="J333" i="2"/>
  <c r="J156" i="2"/>
  <c r="BK296" i="2"/>
  <c r="BK193" i="2"/>
  <c r="AS54" i="1"/>
  <c r="BK96" i="4"/>
  <c r="J123" i="5"/>
  <c r="J102" i="5"/>
  <c r="J104" i="5"/>
  <c r="J128" i="6"/>
  <c r="J88" i="6"/>
  <c r="BK125" i="6"/>
  <c r="BK130" i="6"/>
  <c r="J93" i="6"/>
  <c r="BK116" i="6"/>
  <c r="BK97" i="6"/>
  <c r="J88" i="7"/>
  <c r="J336" i="2"/>
  <c r="BK285" i="2"/>
  <c r="J213" i="2"/>
  <c r="BK167" i="2"/>
  <c r="J349" i="2"/>
  <c r="BK306" i="2"/>
  <c r="BK246" i="2"/>
  <c r="J200" i="2"/>
  <c r="J316" i="2"/>
  <c r="J188" i="2"/>
  <c r="BK344" i="2"/>
  <c r="J233" i="2"/>
  <c r="BK175" i="2"/>
  <c r="J87" i="3"/>
  <c r="BK86" i="4"/>
  <c r="J127" i="5"/>
  <c r="BK125" i="5"/>
  <c r="J125" i="5"/>
  <c r="J87" i="5"/>
  <c r="BK141" i="6"/>
  <c r="BK114" i="6"/>
  <c r="BK90" i="6"/>
  <c r="BK122" i="6"/>
  <c r="BK94" i="6"/>
  <c r="J117" i="6"/>
  <c r="BK140" i="6"/>
  <c r="J115" i="6"/>
  <c r="BK87" i="7"/>
  <c r="J328" i="2"/>
  <c r="BK294" i="2"/>
  <c r="BK250" i="2"/>
  <c r="J121" i="2"/>
  <c r="BK328" i="2"/>
  <c r="BK269" i="2"/>
  <c r="BK197" i="2"/>
  <c r="J127" i="2"/>
  <c r="J285" i="2"/>
  <c r="BK336" i="2"/>
  <c r="J278" i="2"/>
  <c r="J197" i="2"/>
  <c r="BK87" i="3"/>
  <c r="BK87" i="4"/>
  <c r="J86" i="4"/>
  <c r="J100" i="5"/>
  <c r="J115" i="5"/>
  <c r="BK123" i="5"/>
  <c r="J130" i="6"/>
  <c r="BK102" i="6"/>
  <c r="BK127" i="6"/>
  <c r="BK115" i="6"/>
  <c r="BK118" i="6"/>
  <c r="J104" i="6"/>
  <c r="J122" i="6"/>
  <c r="BK85" i="7"/>
  <c r="J84" i="7"/>
  <c r="R102" i="2" l="1"/>
  <c r="P177" i="2"/>
  <c r="T177" i="2"/>
  <c r="P199" i="2"/>
  <c r="R232" i="2"/>
  <c r="P245" i="2"/>
  <c r="BK264" i="2"/>
  <c r="J264" i="2"/>
  <c r="J69" i="2" s="1"/>
  <c r="T264" i="2"/>
  <c r="T263" i="2"/>
  <c r="P284" i="2"/>
  <c r="P283" i="2" s="1"/>
  <c r="R301" i="2"/>
  <c r="P315" i="2"/>
  <c r="BK332" i="2"/>
  <c r="J332" i="2" s="1"/>
  <c r="J78" i="2" s="1"/>
  <c r="R332" i="2"/>
  <c r="P338" i="2"/>
  <c r="T83" i="3"/>
  <c r="T82" i="3" s="1"/>
  <c r="T81" i="3" s="1"/>
  <c r="BK86" i="5"/>
  <c r="J86" i="5" s="1"/>
  <c r="J61" i="5" s="1"/>
  <c r="T86" i="5"/>
  <c r="BK110" i="5"/>
  <c r="J110" i="5" s="1"/>
  <c r="J63" i="5" s="1"/>
  <c r="T110" i="5"/>
  <c r="R129" i="5"/>
  <c r="BK86" i="6"/>
  <c r="J86" i="6" s="1"/>
  <c r="J61" i="6" s="1"/>
  <c r="P86" i="6"/>
  <c r="P124" i="6"/>
  <c r="BK129" i="6"/>
  <c r="J129" i="6"/>
  <c r="J63" i="6"/>
  <c r="R129" i="6"/>
  <c r="P136" i="6"/>
  <c r="P81" i="7"/>
  <c r="P80" i="7"/>
  <c r="AU60" i="1" s="1"/>
  <c r="BK102" i="2"/>
  <c r="J102" i="2"/>
  <c r="J61" i="2"/>
  <c r="T102" i="2"/>
  <c r="R177" i="2"/>
  <c r="T199" i="2"/>
  <c r="P232" i="2"/>
  <c r="BK245" i="2"/>
  <c r="J245" i="2" s="1"/>
  <c r="J67" i="2" s="1"/>
  <c r="T245" i="2"/>
  <c r="R264" i="2"/>
  <c r="R263" i="2" s="1"/>
  <c r="BK284" i="2"/>
  <c r="J284" i="2"/>
  <c r="J72" i="2" s="1"/>
  <c r="T284" i="2"/>
  <c r="T283" i="2"/>
  <c r="P301" i="2"/>
  <c r="BK315" i="2"/>
  <c r="J315" i="2" s="1"/>
  <c r="J77" i="2" s="1"/>
  <c r="T315" i="2"/>
  <c r="T332" i="2"/>
  <c r="R338" i="2"/>
  <c r="P83" i="3"/>
  <c r="P82" i="3"/>
  <c r="P81" i="3" s="1"/>
  <c r="AU56" i="1" s="1"/>
  <c r="R86" i="5"/>
  <c r="P99" i="5"/>
  <c r="T99" i="5"/>
  <c r="R110" i="5"/>
  <c r="P129" i="5"/>
  <c r="R86" i="6"/>
  <c r="BK124" i="6"/>
  <c r="J124" i="6" s="1"/>
  <c r="J62" i="6" s="1"/>
  <c r="T124" i="6"/>
  <c r="T129" i="6"/>
  <c r="R136" i="6"/>
  <c r="R81" i="7"/>
  <c r="R80" i="7"/>
  <c r="P102" i="2"/>
  <c r="BK177" i="2"/>
  <c r="J177" i="2"/>
  <c r="J62" i="2"/>
  <c r="BK199" i="2"/>
  <c r="J199" i="2" s="1"/>
  <c r="J63" i="2" s="1"/>
  <c r="R199" i="2"/>
  <c r="BK232" i="2"/>
  <c r="J232" i="2" s="1"/>
  <c r="J66" i="2" s="1"/>
  <c r="T232" i="2"/>
  <c r="R245" i="2"/>
  <c r="P264" i="2"/>
  <c r="P263" i="2"/>
  <c r="R284" i="2"/>
  <c r="R283" i="2" s="1"/>
  <c r="BK301" i="2"/>
  <c r="J301" i="2"/>
  <c r="J74" i="2"/>
  <c r="T301" i="2"/>
  <c r="R315" i="2"/>
  <c r="P332" i="2"/>
  <c r="BK338" i="2"/>
  <c r="J338" i="2" s="1"/>
  <c r="J79" i="2" s="1"/>
  <c r="T338" i="2"/>
  <c r="BK83" i="3"/>
  <c r="BK82" i="3" s="1"/>
  <c r="R83" i="3"/>
  <c r="R82" i="3" s="1"/>
  <c r="R81" i="3" s="1"/>
  <c r="P86" i="5"/>
  <c r="BK99" i="5"/>
  <c r="J99" i="5" s="1"/>
  <c r="J62" i="5" s="1"/>
  <c r="R99" i="5"/>
  <c r="P110" i="5"/>
  <c r="BK129" i="5"/>
  <c r="J129" i="5" s="1"/>
  <c r="J64" i="5" s="1"/>
  <c r="T129" i="5"/>
  <c r="T86" i="6"/>
  <c r="T85" i="6" s="1"/>
  <c r="T84" i="6" s="1"/>
  <c r="R124" i="6"/>
  <c r="P129" i="6"/>
  <c r="BK136" i="6"/>
  <c r="J136" i="6"/>
  <c r="J64" i="6"/>
  <c r="T136" i="6"/>
  <c r="BK81" i="7"/>
  <c r="J81" i="7"/>
  <c r="J60" i="7"/>
  <c r="T81" i="7"/>
  <c r="T80" i="7" s="1"/>
  <c r="BK295" i="2"/>
  <c r="J295" i="2"/>
  <c r="J73" i="2" s="1"/>
  <c r="BK311" i="2"/>
  <c r="J311" i="2"/>
  <c r="J75" i="2"/>
  <c r="BK351" i="2"/>
  <c r="J351" i="2" s="1"/>
  <c r="J80" i="2" s="1"/>
  <c r="BK85" i="4"/>
  <c r="J85" i="4" s="1"/>
  <c r="J61" i="4" s="1"/>
  <c r="BK93" i="4"/>
  <c r="J93" i="4"/>
  <c r="J62" i="4" s="1"/>
  <c r="BK228" i="2"/>
  <c r="J228" i="2"/>
  <c r="J65" i="2"/>
  <c r="BK277" i="2"/>
  <c r="J277" i="2" s="1"/>
  <c r="J70" i="2" s="1"/>
  <c r="BK95" i="4"/>
  <c r="J95" i="4" s="1"/>
  <c r="J63" i="4" s="1"/>
  <c r="BK85" i="6"/>
  <c r="J85" i="6"/>
  <c r="J60" i="6" s="1"/>
  <c r="E48" i="7"/>
  <c r="J74" i="7"/>
  <c r="F77" i="7"/>
  <c r="BE83" i="7"/>
  <c r="BE85" i="7"/>
  <c r="BE87" i="7"/>
  <c r="BE84" i="7"/>
  <c r="BE88" i="7"/>
  <c r="BE82" i="7"/>
  <c r="BE86" i="7"/>
  <c r="E48" i="6"/>
  <c r="F81" i="6"/>
  <c r="BE88" i="6"/>
  <c r="BE90" i="6"/>
  <c r="BE93" i="6"/>
  <c r="BE94" i="6"/>
  <c r="BE100" i="6"/>
  <c r="BE101" i="6"/>
  <c r="BE104" i="6"/>
  <c r="BE108" i="6"/>
  <c r="BE117" i="6"/>
  <c r="BE118" i="6"/>
  <c r="BE127" i="6"/>
  <c r="BE87" i="6"/>
  <c r="BE106" i="6"/>
  <c r="BE107" i="6"/>
  <c r="BE112" i="6"/>
  <c r="BE113" i="6"/>
  <c r="BE115" i="6"/>
  <c r="BE125" i="6"/>
  <c r="BE132" i="6"/>
  <c r="BE138" i="6"/>
  <c r="BE140" i="6"/>
  <c r="BE141" i="6"/>
  <c r="J52" i="6"/>
  <c r="BE91" i="6"/>
  <c r="BE97" i="6"/>
  <c r="BE99" i="6"/>
  <c r="BE102" i="6"/>
  <c r="BE110" i="6"/>
  <c r="BE114" i="6"/>
  <c r="BE116" i="6"/>
  <c r="BE128" i="6"/>
  <c r="BE92" i="6"/>
  <c r="BE96" i="6"/>
  <c r="BE109" i="6"/>
  <c r="BE120" i="6"/>
  <c r="BE122" i="6"/>
  <c r="BE130" i="6"/>
  <c r="BE134" i="6"/>
  <c r="BE137" i="6"/>
  <c r="BE139" i="6"/>
  <c r="J78" i="5"/>
  <c r="BE97" i="5"/>
  <c r="BE117" i="5"/>
  <c r="BE125" i="5"/>
  <c r="BE134" i="5"/>
  <c r="F55" i="5"/>
  <c r="BE91" i="5"/>
  <c r="BE100" i="5"/>
  <c r="BE115" i="5"/>
  <c r="BE119" i="5"/>
  <c r="BE121" i="5"/>
  <c r="BE123" i="5"/>
  <c r="E48" i="5"/>
  <c r="BE89" i="5"/>
  <c r="BE102" i="5"/>
  <c r="BE106" i="5"/>
  <c r="BE108" i="5"/>
  <c r="BE111" i="5"/>
  <c r="BE113" i="5"/>
  <c r="BE127" i="5"/>
  <c r="BE130" i="5"/>
  <c r="BE132" i="5"/>
  <c r="BE133" i="5"/>
  <c r="BE87" i="5"/>
  <c r="BE93" i="5"/>
  <c r="BE95" i="5"/>
  <c r="BE104" i="5"/>
  <c r="BE131" i="5"/>
  <c r="J52" i="4"/>
  <c r="E73" i="4"/>
  <c r="F55" i="4"/>
  <c r="BE90" i="4"/>
  <c r="BE91" i="4"/>
  <c r="J83" i="3"/>
  <c r="J61" i="3" s="1"/>
  <c r="BE88" i="4"/>
  <c r="BE89" i="4"/>
  <c r="BE94" i="4"/>
  <c r="BE86" i="4"/>
  <c r="BE87" i="4"/>
  <c r="BE92" i="4"/>
  <c r="BE96" i="4"/>
  <c r="BK263" i="2"/>
  <c r="J263" i="2"/>
  <c r="J68" i="2"/>
  <c r="BE86" i="3"/>
  <c r="E48" i="3"/>
  <c r="BE85" i="3"/>
  <c r="BE87" i="3"/>
  <c r="BK227" i="2"/>
  <c r="J227" i="2" s="1"/>
  <c r="J64" i="2" s="1"/>
  <c r="J52" i="3"/>
  <c r="F55" i="3"/>
  <c r="BE84" i="3"/>
  <c r="E90" i="2"/>
  <c r="BE103" i="2"/>
  <c r="BE131" i="2"/>
  <c r="BE133" i="2"/>
  <c r="BE190" i="2"/>
  <c r="BE213" i="2"/>
  <c r="BE304" i="2"/>
  <c r="BE306" i="2"/>
  <c r="BE309" i="2"/>
  <c r="BE323" i="2"/>
  <c r="BE334" i="2"/>
  <c r="BE335" i="2"/>
  <c r="BE352" i="2"/>
  <c r="F97" i="2"/>
  <c r="BE143" i="2"/>
  <c r="BE186" i="2"/>
  <c r="BE193" i="2"/>
  <c r="BE195" i="2"/>
  <c r="BE197" i="2"/>
  <c r="BE200" i="2"/>
  <c r="BE246" i="2"/>
  <c r="BE258" i="2"/>
  <c r="BE269" i="2"/>
  <c r="BE271" i="2"/>
  <c r="BE294" i="2"/>
  <c r="BE296" i="2"/>
  <c r="BE321" i="2"/>
  <c r="BE328" i="2"/>
  <c r="BE339" i="2"/>
  <c r="J52" i="2"/>
  <c r="BE121" i="2"/>
  <c r="BE127" i="2"/>
  <c r="BE148" i="2"/>
  <c r="BE153" i="2"/>
  <c r="BE156" i="2"/>
  <c r="BE161" i="2"/>
  <c r="BE167" i="2"/>
  <c r="BE178" i="2"/>
  <c r="BE209" i="2"/>
  <c r="BE219" i="2"/>
  <c r="BE223" i="2"/>
  <c r="BE229" i="2"/>
  <c r="BE233" i="2"/>
  <c r="BE240" i="2"/>
  <c r="BE254" i="2"/>
  <c r="BE262" i="2"/>
  <c r="BE265" i="2"/>
  <c r="BE275" i="2"/>
  <c r="BE278" i="2"/>
  <c r="BE285" i="2"/>
  <c r="BE290" i="2"/>
  <c r="BE302" i="2"/>
  <c r="BE316" i="2"/>
  <c r="BE344" i="2"/>
  <c r="BE169" i="2"/>
  <c r="BE175" i="2"/>
  <c r="BE182" i="2"/>
  <c r="BE188" i="2"/>
  <c r="BE215" i="2"/>
  <c r="BE250" i="2"/>
  <c r="BE312" i="2"/>
  <c r="BE330" i="2"/>
  <c r="BE333" i="2"/>
  <c r="BE336" i="2"/>
  <c r="BE349" i="2"/>
  <c r="F36" i="2"/>
  <c r="BC55" i="1" s="1"/>
  <c r="F37" i="6"/>
  <c r="BD59" i="1"/>
  <c r="F35" i="7"/>
  <c r="BB60" i="1" s="1"/>
  <c r="J34" i="2"/>
  <c r="AW55" i="1" s="1"/>
  <c r="F34" i="4"/>
  <c r="BA57" i="1" s="1"/>
  <c r="F36" i="5"/>
  <c r="BC58" i="1" s="1"/>
  <c r="J34" i="7"/>
  <c r="AW60" i="1" s="1"/>
  <c r="F36" i="7"/>
  <c r="BC60" i="1" s="1"/>
  <c r="F35" i="3"/>
  <c r="BB56" i="1" s="1"/>
  <c r="F35" i="4"/>
  <c r="BB57" i="1" s="1"/>
  <c r="F35" i="6"/>
  <c r="BB59" i="1" s="1"/>
  <c r="F34" i="2"/>
  <c r="BA55" i="1" s="1"/>
  <c r="F36" i="4"/>
  <c r="BC57" i="1"/>
  <c r="J34" i="6"/>
  <c r="AW59" i="1"/>
  <c r="J34" i="3"/>
  <c r="AW56" i="1"/>
  <c r="F37" i="3"/>
  <c r="BD56" i="1"/>
  <c r="F34" i="5"/>
  <c r="BA58" i="1"/>
  <c r="F36" i="6"/>
  <c r="BC59" i="1"/>
  <c r="F35" i="5"/>
  <c r="BB58" i="1"/>
  <c r="F37" i="7"/>
  <c r="BD60" i="1"/>
  <c r="F37" i="2"/>
  <c r="BD55" i="1"/>
  <c r="F36" i="3"/>
  <c r="BC56" i="1"/>
  <c r="F37" i="4"/>
  <c r="BD57" i="1"/>
  <c r="F37" i="5"/>
  <c r="BD58" i="1"/>
  <c r="F34" i="7"/>
  <c r="BA60" i="1"/>
  <c r="F35" i="2"/>
  <c r="BB55" i="1"/>
  <c r="F34" i="3"/>
  <c r="BA56" i="1"/>
  <c r="J34" i="4"/>
  <c r="AW57" i="1"/>
  <c r="J34" i="5"/>
  <c r="AW58" i="1"/>
  <c r="F34" i="6"/>
  <c r="BA59" i="1"/>
  <c r="J82" i="3" l="1"/>
  <c r="J60" i="3" s="1"/>
  <c r="BK81" i="3"/>
  <c r="J81" i="3" s="1"/>
  <c r="J30" i="3" s="1"/>
  <c r="R85" i="6"/>
  <c r="R84" i="6"/>
  <c r="R85" i="5"/>
  <c r="R84" i="5"/>
  <c r="T101" i="2"/>
  <c r="P85" i="5"/>
  <c r="P84" i="5" s="1"/>
  <c r="AU58" i="1" s="1"/>
  <c r="P101" i="2"/>
  <c r="T314" i="2"/>
  <c r="P314" i="2"/>
  <c r="P85" i="6"/>
  <c r="P84" i="6"/>
  <c r="AU59" i="1" s="1"/>
  <c r="T85" i="5"/>
  <c r="T84" i="5"/>
  <c r="R314" i="2"/>
  <c r="R101" i="2"/>
  <c r="BK314" i="2"/>
  <c r="J314" i="2"/>
  <c r="J76" i="2"/>
  <c r="BK85" i="5"/>
  <c r="J85" i="5" s="1"/>
  <c r="J60" i="5" s="1"/>
  <c r="BK80" i="7"/>
  <c r="J80" i="7" s="1"/>
  <c r="J59" i="7" s="1"/>
  <c r="BK283" i="2"/>
  <c r="BK101" i="2" s="1"/>
  <c r="J101" i="2" s="1"/>
  <c r="J60" i="2" s="1"/>
  <c r="J283" i="2"/>
  <c r="J71" i="2" s="1"/>
  <c r="BK84" i="4"/>
  <c r="J84" i="4"/>
  <c r="J60" i="4"/>
  <c r="BK84" i="6"/>
  <c r="J84" i="6" s="1"/>
  <c r="J59" i="6" s="1"/>
  <c r="AG56" i="1"/>
  <c r="J59" i="3"/>
  <c r="J33" i="2"/>
  <c r="AV55" i="1" s="1"/>
  <c r="AT55" i="1" s="1"/>
  <c r="BC54" i="1"/>
  <c r="AY54" i="1"/>
  <c r="F33" i="5"/>
  <c r="AZ58" i="1"/>
  <c r="BB54" i="1"/>
  <c r="W31" i="1"/>
  <c r="J33" i="3"/>
  <c r="AV56" i="1" s="1"/>
  <c r="AT56" i="1" s="1"/>
  <c r="AN56" i="1" s="1"/>
  <c r="F33" i="6"/>
  <c r="AZ59" i="1" s="1"/>
  <c r="BD54" i="1"/>
  <c r="W33" i="1"/>
  <c r="J33" i="5"/>
  <c r="AV58" i="1" s="1"/>
  <c r="AT58" i="1" s="1"/>
  <c r="F33" i="3"/>
  <c r="AZ56" i="1" s="1"/>
  <c r="J33" i="6"/>
  <c r="AV59" i="1"/>
  <c r="AT59" i="1"/>
  <c r="J33" i="4"/>
  <c r="AV57" i="1" s="1"/>
  <c r="AT57" i="1" s="1"/>
  <c r="F33" i="7"/>
  <c r="AZ60" i="1" s="1"/>
  <c r="J33" i="7"/>
  <c r="AV60" i="1" s="1"/>
  <c r="AT60" i="1" s="1"/>
  <c r="F33" i="4"/>
  <c r="AZ57" i="1" s="1"/>
  <c r="BA54" i="1"/>
  <c r="W30" i="1"/>
  <c r="F33" i="2"/>
  <c r="AZ55" i="1" s="1"/>
  <c r="R100" i="2" l="1"/>
  <c r="P100" i="2"/>
  <c r="AU55" i="1"/>
  <c r="T100" i="2"/>
  <c r="BK83" i="4"/>
  <c r="J83" i="4"/>
  <c r="J59" i="4"/>
  <c r="BK84" i="5"/>
  <c r="J84" i="5" s="1"/>
  <c r="J30" i="5" s="1"/>
  <c r="AG58" i="1" s="1"/>
  <c r="BK100" i="2"/>
  <c r="J100" i="2"/>
  <c r="J59" i="2"/>
  <c r="J39" i="3"/>
  <c r="W32" i="1"/>
  <c r="AX54" i="1"/>
  <c r="J30" i="7"/>
  <c r="AG60" i="1" s="1"/>
  <c r="AW54" i="1"/>
  <c r="AK30" i="1" s="1"/>
  <c r="AU54" i="1"/>
  <c r="J30" i="6"/>
  <c r="AG59" i="1"/>
  <c r="AN59" i="1" s="1"/>
  <c r="AZ54" i="1"/>
  <c r="AV54" i="1" s="1"/>
  <c r="AK29" i="1" s="1"/>
  <c r="J39" i="5" l="1"/>
  <c r="J39" i="7"/>
  <c r="J59" i="5"/>
  <c r="J39" i="6"/>
  <c r="AN58" i="1"/>
  <c r="AN60" i="1"/>
  <c r="J30" i="4"/>
  <c r="AG57" i="1"/>
  <c r="J30" i="2"/>
  <c r="AG55" i="1"/>
  <c r="W29" i="1"/>
  <c r="AT54" i="1"/>
  <c r="J39" i="4" l="1"/>
  <c r="AN55" i="1"/>
  <c r="J39" i="2"/>
  <c r="AN57" i="1"/>
  <c r="AG54" i="1"/>
  <c r="AK26" i="1"/>
  <c r="AK35" i="1"/>
  <c r="AN54" i="1" l="1"/>
</calcChain>
</file>

<file path=xl/sharedStrings.xml><?xml version="1.0" encoding="utf-8"?>
<sst xmlns="http://schemas.openxmlformats.org/spreadsheetml/2006/main" count="5141" uniqueCount="997">
  <si>
    <t>Export Komplet</t>
  </si>
  <si>
    <t>VZ</t>
  </si>
  <si>
    <t>2.0</t>
  </si>
  <si>
    <t>ZAMOK</t>
  </si>
  <si>
    <t>False</t>
  </si>
  <si>
    <t>{95545a31-c83f-4286-852e-1eee7f7ee6cf}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</si>
  <si>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</si>
  <si>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</si>
  <si>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</si>
  <si>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</si>
  <si>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</si>
  <si>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</si>
  <si>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</si>
  <si>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</si>
  <si>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</si>
  <si>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</si>
  <si>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</si>
  <si>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areálu - středisko Rudíkov</t>
  </si>
  <si>
    <t>KSO:</t>
  </si>
  <si>
    <t/>
  </si>
  <si>
    <t>CC-CZ:</t>
  </si>
  <si>
    <t>Místo:</t>
  </si>
  <si>
    <t>Rudíkov</t>
  </si>
  <si>
    <t>Datum:</t>
  </si>
  <si>
    <t>8. 7. 2024</t>
  </si>
  <si>
    <t>Zadavatel:</t>
  </si>
  <si>
    <t>IČ:</t>
  </si>
  <si>
    <t>KSÚSV, př.org., Kosovská 1122/16, Jihlava 58601</t>
  </si>
  <si>
    <t>DIČ:</t>
  </si>
  <si>
    <t>Uchazeč:</t>
  </si>
  <si>
    <t>Vyplň údaj</t>
  </si>
  <si>
    <t>Projektant:</t>
  </si>
  <si>
    <t>Obchodní projekt Jihlůava, spol.s r.o.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</si>
  <si>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</si>
  <si>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</si>
  <si>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</si>
  <si>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</si>
  <si>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</si>
  <si>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</si>
  <si>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</si>
  <si>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</si>
  <si>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</si>
  <si>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</si>
  <si>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</si>
  <si>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</si>
  <si>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</si>
  <si>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</si>
  <si>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</si>
  <si>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</si>
  <si>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</si>
  <si>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</si>
  <si>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</si>
  <si>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</si>
  <si>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</si>
  <si>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</si>
  <si>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</si>
  <si>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</si>
  <si>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</si>
  <si>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</si>
  <si>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</si>
  <si>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</si>
  <si>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</si>
  <si>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</si>
  <si>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</si>
  <si>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</si>
  <si>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</si>
  <si>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</si>
  <si>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</si>
  <si>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</si>
  <si>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</si>
  <si>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</si>
  <si>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</si>
  <si>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</si>
  <si>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</si>
  <si>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</si>
  <si>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</si>
  <si>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</si>
  <si>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</si>
  <si>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spodní stavba</t>
  </si>
  <si>
    <t>STA</t>
  </si>
  <si>
    <t>1</t>
  </si>
  <si>
    <t>{1c76f487-acb4-42b7-a05e-04a254927bbb}</t>
  </si>
  <si>
    <t>2</t>
  </si>
  <si>
    <t>02</t>
  </si>
  <si>
    <t>Modul Container</t>
  </si>
  <si>
    <t>{6026106d-30fc-403a-aea4-446fdbaeb199}</t>
  </si>
  <si>
    <t>03</t>
  </si>
  <si>
    <t>Hromosvod - zemnící soustava</t>
  </si>
  <si>
    <t>{016d7887-d940-479d-84e0-e2d47abfeb03}</t>
  </si>
  <si>
    <t>04</t>
  </si>
  <si>
    <t>vytápění</t>
  </si>
  <si>
    <t>{f98a576f-5207-4260-ad89-b5822a3867df}</t>
  </si>
  <si>
    <t>05</t>
  </si>
  <si>
    <t>VZD</t>
  </si>
  <si>
    <t>{ba108a36-db56-4746-88ec-9e2eec77f55f}</t>
  </si>
  <si>
    <t>06</t>
  </si>
  <si>
    <t>VON - vedlejší a ostatní náklady</t>
  </si>
  <si>
    <t>{5b9f884f-3a1e-4cde-a491-797bba69b9b3}</t>
  </si>
  <si>
    <t>KRYCÍ LIST SOUPISU PRACÍ</t>
  </si>
  <si>
    <t>Objekt:</t>
  </si>
  <si>
    <t>01 - spodní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</si>
  <si>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</si>
  <si>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</si>
  <si>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</si>
  <si>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</si>
  <si>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</si>
  <si>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</si>
  <si>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</si>
  <si>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</si>
  <si>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</si>
  <si>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  38 - Různé kompletní konstrukce - zpevněná plocha u vstupu</t>
  </si>
  <si>
    <t xml:space="preserve">    4 - Vodorovné konstrukce</t>
  </si>
  <si>
    <t xml:space="preserve">    5 - 3 - Okapový chodník - oblázky</t>
  </si>
  <si>
    <t xml:space="preserve">    6 - Úpravy povrchů, podlahy a osazování výplní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</si>
  <si>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</si>
  <si>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</si>
  <si>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</si>
  <si>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</si>
  <si>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</si>
  <si>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</si>
  <si>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</si>
  <si>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</si>
  <si>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</si>
  <si>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72 - ZTI</t>
  </si>
  <si>
    <t xml:space="preserve">    721 - Zdravotechnika - vnitřní kanalizace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</si>
  <si>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</si>
  <si>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</si>
  <si>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</si>
  <si>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</si>
  <si>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</si>
  <si>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</si>
  <si>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</si>
  <si>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</si>
  <si>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</si>
  <si>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</si>
  <si>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</si>
  <si>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</si>
  <si>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</si>
  <si>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</si>
  <si>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</si>
  <si>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</si>
  <si>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</si>
  <si>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</si>
  <si>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</si>
  <si>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</si>
  <si>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</si>
  <si>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</si>
  <si>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2024 02</t>
  </si>
  <si>
    <t>4</t>
  </si>
  <si>
    <t>1954638183</t>
  </si>
  <si>
    <t>Online PSC</t>
  </si>
  <si>
    <t>https://podminky.urs.cz/item/CS_URS_2024_02/132251101</t>
  </si>
  <si>
    <t>VV</t>
  </si>
  <si>
    <t>obvodové podklasdní pasy</t>
  </si>
  <si>
    <t>(10,225+5,155)*2*0,40*0,666</t>
  </si>
  <si>
    <t>vnitřní podkladní pasy</t>
  </si>
  <si>
    <t>5,355*3*0,40*0,40</t>
  </si>
  <si>
    <t>Mezisoučet</t>
  </si>
  <si>
    <t>3</t>
  </si>
  <si>
    <t>výkop pro ležatou kanalizaci z úrovně -0,630</t>
  </si>
  <si>
    <t>(1,57+4,04)*0,50*(0,26+0,04)*1/2</t>
  </si>
  <si>
    <t>2,09*0,50*(0,19+0,11)*1/2</t>
  </si>
  <si>
    <t>2,28*0,50*(0,12+0,05)*1/2</t>
  </si>
  <si>
    <t>0,77*0,50*(0,11+0,08)*1/2</t>
  </si>
  <si>
    <t>1,78*0,50*(0,10+0,03)*1/2</t>
  </si>
  <si>
    <t>výkop pro vodovodní přípojku</t>
  </si>
  <si>
    <t>(2,045+2,445+1,00)*0,30*0,67</t>
  </si>
  <si>
    <t>Součet</t>
  </si>
  <si>
    <t>132251251</t>
  </si>
  <si>
    <t>Hloubení nezapažených rýh šířky přes 800 do 2 000 mm strojně s urovnáním dna do předepsaného profilu a spádu v hornině třídy těžitelnosti I skupiny 3 do 20 m3</t>
  </si>
  <si>
    <t>1661115787</t>
  </si>
  <si>
    <t>https://podminky.urs.cz/item/CS_URS_2024_02/132251251</t>
  </si>
  <si>
    <t>výkop pro zdění z šalovacích tvárnic vč.pacovního prostoru</t>
  </si>
  <si>
    <t>(10,525*2+4,755)*0,90*(0,684-0,630)+4,755*0,65*(0,684-0,630)</t>
  </si>
  <si>
    <t>4,755*1,00*(0,684-0,630)*3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</si>
  <si>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</si>
  <si>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do 500 m</t>
  </si>
  <si>
    <t>-2035803247</t>
  </si>
  <si>
    <t>https://podminky.urs.cz/item/CS_URS_2024_02/162351103</t>
  </si>
  <si>
    <t>"na meziskládu a zpět na zásypy" 3,94*2</t>
  </si>
  <si>
    <t>167151101</t>
  </si>
  <si>
    <t>Nakládání, skládání a překládání neulehlého výkopku nebo sypaniny strojně nakládání, množství do 100 m3, z horniny třídy těžitelnosti I, skupiny 1 až 3</t>
  </si>
  <si>
    <t>1147867069</t>
  </si>
  <si>
    <t>https://podminky.urs.cz/item/CS_URS_2024_02/167151101</t>
  </si>
  <si>
    <t>5</t>
  </si>
  <si>
    <t>174111101</t>
  </si>
  <si>
    <t>Zásyp sypaninou z jakékoliv horniny ručně s uložením výkopku ve vrstvách se zhutněním jam, šachet, rýh nebo kolem objektů v těchto vykopávkách</t>
  </si>
  <si>
    <t>1372198983</t>
  </si>
  <si>
    <t>https://podminky.urs.cz/item/CS_URS_2024_02/174111101</t>
  </si>
  <si>
    <t>pracovní prostor pro zdění z šalovacích tvárnic</t>
  </si>
  <si>
    <t>(10,525*2+4,755)*(0,90-0,30)*(0,684-0,630)+4,755*(0,65-0,30)*(0,684-0,630)</t>
  </si>
  <si>
    <t>4,755*(1,00-0,30)*(0,684-0,630)*3</t>
  </si>
  <si>
    <t>pod okapový chodník z úrovně -0,630</t>
  </si>
  <si>
    <t>(10,725*2+6,055)*(0,63-0,54)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</si>
  <si>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</si>
  <si>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</si>
  <si>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do 10 000 m ( vzdálenost skládky bude upřesněna )</t>
  </si>
  <si>
    <t>-1446040296</t>
  </si>
  <si>
    <t>https://podminky.urs.cz/item/CS_URS_2024_02/162751117</t>
  </si>
  <si>
    <t>"výkopy celkem" 12,637+2,191</t>
  </si>
  <si>
    <t>"odpočet zeminy pro zásypy" -3,940</t>
  </si>
  <si>
    <t>7</t>
  </si>
  <si>
    <t>171251201</t>
  </si>
  <si>
    <t>Uložení sypaniny na skládky nebo meziskládky bez hutnění s upravením uložené sypaniny do předepsaného tvaru</t>
  </si>
  <si>
    <t>1157142379</t>
  </si>
  <si>
    <t>https://podminky.urs.cz/item/CS_URS_2024_02/171251201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</si>
  <si>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</si>
  <si>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</si>
  <si>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</si>
  <si>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</si>
  <si>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-550971786</t>
  </si>
  <si>
    <t>https://podminky.urs.cz/item/CS_URS_2024_02/171201231</t>
  </si>
  <si>
    <t>10,888*1,6 'Přepočtené koeficientem množství</t>
  </si>
  <si>
    <t>9</t>
  </si>
  <si>
    <t>181951112</t>
  </si>
  <si>
    <t>Úprava pláně vyrovnáním výškových rozdílů strojně v hornině třídy těžitelnosti I, skupiny 1 až 3 se zhutněním</t>
  </si>
  <si>
    <t>m2</t>
  </si>
  <si>
    <t>63521602</t>
  </si>
  <si>
    <t>https://podminky.urs.cz/item/CS_URS_2024_02/181951112</t>
  </si>
  <si>
    <t>po odebrání štěrkového lože asfaltové zpevněné plochy</t>
  </si>
  <si>
    <t>10,80*7,00</t>
  </si>
  <si>
    <t>10</t>
  </si>
  <si>
    <t>151101201</t>
  </si>
  <si>
    <t>Zřízení pažení stěn výkopu bez rozepření nebo vzepření příložné, hloubky do 4 m</t>
  </si>
  <si>
    <t>1679504490</t>
  </si>
  <si>
    <t>https://podminky.urs.cz/item/CS_URS_2024_02/151101201</t>
  </si>
  <si>
    <t>10,80*(0,53+0,43)*1/2*2</t>
  </si>
  <si>
    <t>7,00*0,43+7,00*1,10</t>
  </si>
  <si>
    <t>(10,225*2+6,055)*0,666</t>
  </si>
  <si>
    <t>11</t>
  </si>
  <si>
    <t>151101211</t>
  </si>
  <si>
    <t>Odstranění pažení stěn výkopu bez rozepření nebo vzepření s uložením pažin na vzdálenost do 3 m od okraje výkopu příložné, hloubky do 4 m</t>
  </si>
  <si>
    <t>-631077003</t>
  </si>
  <si>
    <t>https://podminky.urs.cz/item/CS_URS_2024_02/151101211</t>
  </si>
  <si>
    <t>151101401</t>
  </si>
  <si>
    <t>Zřízení vzepření zapažených stěn výkopů s potřebným přepažováním při pažení příložném, hloubky do 4 m</t>
  </si>
  <si>
    <t>-1201286708</t>
  </si>
  <si>
    <t>https://podminky.urs.cz/item/CS_URS_2024_02/151101401</t>
  </si>
  <si>
    <t>13</t>
  </si>
  <si>
    <t>151101411</t>
  </si>
  <si>
    <t>Odstranění vzepření stěn výkopů s uložením materiálu na vzdálenost do 3 m od kraje výkopu při pažení příložném, hloubky do 4 m</t>
  </si>
  <si>
    <t>1118065421</t>
  </si>
  <si>
    <t>https://podminky.urs.cz/item/CS_URS_2024_02/151101411</t>
  </si>
  <si>
    <t>Zemní práce - přípravné a přidružené práce</t>
  </si>
  <si>
    <t>14</t>
  </si>
  <si>
    <t>919735112</t>
  </si>
  <si>
    <t>Řezání stávajícího živičného krytu nebo podkladu hloubky přes 50 do 100 mm</t>
  </si>
  <si>
    <t>m</t>
  </si>
  <si>
    <t>1080314818</t>
  </si>
  <si>
    <t>https://podminky.urs.cz/item/CS_URS_2024_02/919735112</t>
  </si>
  <si>
    <t>10,80*2+7,00+0,50*2</t>
  </si>
  <si>
    <t>15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</si>
  <si>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</si>
  <si>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</si>
  <si>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1536510478</t>
  </si>
  <si>
    <t>https://podminky.urs.cz/item/CS_URS_2024_02/113107182</t>
  </si>
  <si>
    <t>16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</si>
  <si>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</si>
  <si>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</si>
  <si>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-163030884</t>
  </si>
  <si>
    <t>https://podminky.urs.cz/item/CS_URS_2024_02/113107164</t>
  </si>
  <si>
    <t>17</t>
  </si>
  <si>
    <t>997221551</t>
  </si>
  <si>
    <t>Vodorovná doprava suti bez naložení, ale se složením a s hrubým urovnáním ze sypkých materiálů, na vzdálenost do 1 km</t>
  </si>
  <si>
    <t>296291142</t>
  </si>
  <si>
    <t>https://podminky.urs.cz/item/CS_URS_2024_02/997221551</t>
  </si>
  <si>
    <t>18</t>
  </si>
  <si>
    <t>997221559</t>
  </si>
  <si>
    <t>Vodorovná doprava suti bez naložení, ale se složením a s hrubým urovnáním Příplatek k ceně za každý další i započatý 1 km přes 1 km ( vzdálenost skládky bude upřesněna )</t>
  </si>
  <si>
    <t>344073672</t>
  </si>
  <si>
    <t>https://podminky.urs.cz/item/CS_URS_2024_02/997221559</t>
  </si>
  <si>
    <t>60,48*9 'Přepočtené koeficientem množství</t>
  </si>
  <si>
    <t>19</t>
  </si>
  <si>
    <t>997221611</t>
  </si>
  <si>
    <t>Nakládání na dopravní prostředky pro vodorovnou dopravu suti</t>
  </si>
  <si>
    <t>-1034260392</t>
  </si>
  <si>
    <t>https://podminky.urs.cz/item/CS_URS_2024_02/997221611</t>
  </si>
  <si>
    <t>20</t>
  </si>
  <si>
    <t>997013875</t>
  </si>
  <si>
    <t>Poplatek za uložení stavebního odpadu na recyklační skládce (skládkovné) asfaltového bez obsahu dehtu zatříděného do Katalogu odpadů pod kódem 17 03 02</t>
  </si>
  <si>
    <t>1538968278</t>
  </si>
  <si>
    <t>https://podminky.urs.cz/item/CS_URS_2024_02/997013875</t>
  </si>
  <si>
    <t>997013873</t>
  </si>
  <si>
    <t>-736841353</t>
  </si>
  <si>
    <t>https://podminky.urs.cz/item/CS_URS_2024_02/997013873</t>
  </si>
  <si>
    <t>Zakládání</t>
  </si>
  <si>
    <t>22</t>
  </si>
  <si>
    <t>274321311</t>
  </si>
  <si>
    <t>Základy z betonu železového (bez výztuže) pasy z betonu bez zvláštních nároků na prostředí tř. C 16/20</t>
  </si>
  <si>
    <t>-495916315</t>
  </si>
  <si>
    <t>https://podminky.urs.cz/item/CS_URS_2024_02/274321311</t>
  </si>
  <si>
    <t>obvodový základový pas - pod šalovací tvárnice</t>
  </si>
  <si>
    <t>(10,225+5,255)*2*0,40*0,666</t>
  </si>
  <si>
    <t>vnitřní základové pasy</t>
  </si>
  <si>
    <t>5,355*0,40*0,40*3</t>
  </si>
  <si>
    <t>10,818*0,050</t>
  </si>
  <si>
    <t>23</t>
  </si>
  <si>
    <t>274351121</t>
  </si>
  <si>
    <t>Bednění základů pasů rovné zřízení</t>
  </si>
  <si>
    <t>970578935</t>
  </si>
  <si>
    <t>https://podminky.urs.cz/item/CS_URS_2024_02/274351121</t>
  </si>
  <si>
    <t>"prostupy základy" 1,00*4</t>
  </si>
  <si>
    <t>24</t>
  </si>
  <si>
    <t>274351122</t>
  </si>
  <si>
    <t>Bednění základů pasů rovné odstranění</t>
  </si>
  <si>
    <t>-1664422296</t>
  </si>
  <si>
    <t>https://podminky.urs.cz/item/CS_URS_2024_02/274351122</t>
  </si>
  <si>
    <t>25</t>
  </si>
  <si>
    <t>279113134</t>
  </si>
  <si>
    <t>Základové zdi z tvárnic ztraceného bednění včetně výplně z betonu bez zvláštních nároků na vliv prostředí třídy C 16/20, tloušťky zdiva přes 250 do 300 mm</t>
  </si>
  <si>
    <t>379033886</t>
  </si>
  <si>
    <t>https://podminky.urs.cz/item/CS_URS_2024_02/279113134</t>
  </si>
  <si>
    <t>(10,2225+5,955)*2*0,50</t>
  </si>
  <si>
    <t>26</t>
  </si>
  <si>
    <t>279113135</t>
  </si>
  <si>
    <t>Základové zdi z tvárnic ztraceného bednění včetně výplně z betonu bez zvláštních nároků na vliv prostředí třídy C 16/20, tloušťky zdiva přes 300 do 400 mm</t>
  </si>
  <si>
    <t>-169118842</t>
  </si>
  <si>
    <t>https://podminky.urs.cz/item/CS_URS_2024_02/279113135</t>
  </si>
  <si>
    <t>"vnitřní pasy" 5,355*3*0,50</t>
  </si>
  <si>
    <t>27</t>
  </si>
  <si>
    <t>274361821</t>
  </si>
  <si>
    <t>Výztuž základů pasů z betonářské oceli 10 505 (R) nebo BSt 500</t>
  </si>
  <si>
    <t>-308400694</t>
  </si>
  <si>
    <t>https://podminky.urs.cz/item/CS_URS_2024_02/274361821</t>
  </si>
  <si>
    <t>"dle PD - konstrukční výztuž 30 kg/m3" (11,359+16,178*0,30+8,033*0,40)*0,030*1,10</t>
  </si>
  <si>
    <t>Svislé a kompletní konstrukce</t>
  </si>
  <si>
    <t>38</t>
  </si>
  <si>
    <t>Různé kompletní konstrukce - zpevněná plocha u vstupu</t>
  </si>
  <si>
    <t>28</t>
  </si>
  <si>
    <t>380 R_001</t>
  </si>
  <si>
    <t>Konstrukce schodu a zpevněné plochy u vstupu ( bude upřesněno ) položkja obsahuje veškeré práce</t>
  </si>
  <si>
    <t>1054921969</t>
  </si>
  <si>
    <t>1,65*1,10</t>
  </si>
  <si>
    <t>Vodorovné konstrukce</t>
  </si>
  <si>
    <t>29</t>
  </si>
  <si>
    <t>451572111</t>
  </si>
  <si>
    <t>Lože pod potrubí, stoky a drobné objekty v otevřeném výkopu z kameniva drobného těženého 0 až 4 mm</t>
  </si>
  <si>
    <t>-453205395</t>
  </si>
  <si>
    <t>https://podminky.urs.cz/item/CS_URS_2024_02/451572111</t>
  </si>
  <si>
    <t>lože a obsyp - vnitřní ležatá kanalizace</t>
  </si>
  <si>
    <t>6,50*2*0,50*(0,10+0,30)</t>
  </si>
  <si>
    <t>lože a obsyp - vnitřní vodovodní přípojka</t>
  </si>
  <si>
    <t>30</t>
  </si>
  <si>
    <t>452312141</t>
  </si>
  <si>
    <t>Podkladní a zajišťovací konstrukce z betonu prostého v otevřeném výkopu bez zvýšených nároků na prostředí sedlové lože pod potrubí z betonu tř. C 16/20</t>
  </si>
  <si>
    <t>1956560447</t>
  </si>
  <si>
    <t>https://podminky.urs.cz/item/CS_URS_2024_02/452312141</t>
  </si>
  <si>
    <t>podbetonování kolen - svislé vývody ležaté kanalizace</t>
  </si>
  <si>
    <t>0,10*5</t>
  </si>
  <si>
    <t>5 - 3</t>
  </si>
  <si>
    <t>Okapový chodník - oblázky</t>
  </si>
  <si>
    <t>31</t>
  </si>
  <si>
    <t>637121112</t>
  </si>
  <si>
    <t>Okapový chodník z kameniva s udusáním a urovnáním povrchu z kačírku tl. 150 mm</t>
  </si>
  <si>
    <t>1196163225</t>
  </si>
  <si>
    <t>https://podminky.urs.cz/item/CS_URS_2024_02/637121112</t>
  </si>
  <si>
    <t>"okapový chodník" (10,325*2+7,00-1,65)*0,45</t>
  </si>
  <si>
    <t>32</t>
  </si>
  <si>
    <t>564861011</t>
  </si>
  <si>
    <t>Podklad ze štěrkodrti ŠD s rozprostřením a zhutněním plochy jednotlivě do 100 m2, po zhutnění tl. 200 mm</t>
  </si>
  <si>
    <t>-394555506</t>
  </si>
  <si>
    <t>https://podminky.urs.cz/item/CS_URS_2024_02/564861011</t>
  </si>
  <si>
    <t>33</t>
  </si>
  <si>
    <t>919726122</t>
  </si>
  <si>
    <t>Geotextilie netkaná pro ochranu, separaci nebo filtraci měrná hmotnost přes 200 do 300 g/m2</t>
  </si>
  <si>
    <t>916513143</t>
  </si>
  <si>
    <t>https://podminky.urs.cz/item/CS_URS_2024_02/919726122</t>
  </si>
  <si>
    <t>"okapový chodník" (10,325*2+7,00-1,65)*(0,45+0,15*2)*1,10</t>
  </si>
  <si>
    <t>34</t>
  </si>
  <si>
    <t>916331112</t>
  </si>
  <si>
    <t>Osazení zahradního obrubníku betonového s ložem tl. od 50 do 100 mm z betonu prostého tř. C 12/15 s boční opěrou z betonu prostého tř. C 12/15</t>
  </si>
  <si>
    <t>1136816545</t>
  </si>
  <si>
    <t>https://podminky.urs.cz/item/CS_URS_2024_02/916331112</t>
  </si>
  <si>
    <t>"okapový chodník" 10,775*2+7,00+0,50*2-1,65</t>
  </si>
  <si>
    <t>35</t>
  </si>
  <si>
    <t>M</t>
  </si>
  <si>
    <t>59217003</t>
  </si>
  <si>
    <t>obrubník zahradní betonový 500x50x250mm</t>
  </si>
  <si>
    <t>296525787</t>
  </si>
  <si>
    <t>Úpravy povrchů, podlahy a osazování výplní</t>
  </si>
  <si>
    <t>62</t>
  </si>
  <si>
    <t>Úprava povrchů vnějších</t>
  </si>
  <si>
    <t>36</t>
  </si>
  <si>
    <t>622211001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</si>
  <si>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do 40 mm</t>
  </si>
  <si>
    <t>-2079029867</t>
  </si>
  <si>
    <t>https://podminky.urs.cz/item/CS_URS_2024_02/622211001</t>
  </si>
  <si>
    <t>"sokl" (10,325+6,055)*2*0,60</t>
  </si>
  <si>
    <t>37</t>
  </si>
  <si>
    <t>28376416</t>
  </si>
  <si>
    <t>deska XPS hrana polodrážková a hladký povrch 300kPA λ=0,035 tl 40mm</t>
  </si>
  <si>
    <t>-51682824</t>
  </si>
  <si>
    <t>19,656*1,05 'Přepočtené koeficientem množství</t>
  </si>
  <si>
    <t>622511112</t>
  </si>
  <si>
    <t>Omítka tenkovrstvá akrylátová vnějších ploch probarvená bez penetrace mozaiková střednězrnná stěn</t>
  </si>
  <si>
    <t>-503907026</t>
  </si>
  <si>
    <t>https://podminky.urs.cz/item/CS_URS_2024_02/622511112</t>
  </si>
  <si>
    <t>"sokl" (10,325+6,055)*2*0,30</t>
  </si>
  <si>
    <t>39</t>
  </si>
  <si>
    <t>622151021</t>
  </si>
  <si>
    <t>Penetrační nátěr vnějších pastovitých tenkovrstvých omítek mozaikových akrylátový stěn</t>
  </si>
  <si>
    <t>211167010</t>
  </si>
  <si>
    <t>https://podminky.urs.cz/item/CS_URS_2024_02/622151021</t>
  </si>
  <si>
    <t>63</t>
  </si>
  <si>
    <t>Podlahy a podlahové konstrukce</t>
  </si>
  <si>
    <t>40</t>
  </si>
  <si>
    <t>635111241</t>
  </si>
  <si>
    <t>Násyp ze štěrkopísku, písku nebo kameniva pod podlahy se zhutněním z kameniva hrubého 8-16</t>
  </si>
  <si>
    <t>-195650459</t>
  </si>
  <si>
    <t>https://podminky.urs.cz/item/CS_URS_2024_02/635111241</t>
  </si>
  <si>
    <t>zásyp štěrkem na kótu -0,680 a -0,580</t>
  </si>
  <si>
    <t>(1,89+2,045*2+2,445)*5,355*((0,65-0,24)+(0,58-0,24))*1/2</t>
  </si>
  <si>
    <t>Ostatní konstrukce a práce, bourání</t>
  </si>
  <si>
    <t>95</t>
  </si>
  <si>
    <t>Různé dokončovací konstrukce a práce pozemních staveb</t>
  </si>
  <si>
    <t>41</t>
  </si>
  <si>
    <t>953331112</t>
  </si>
  <si>
    <t>Vložky svislé do dilatačních spár z lepenky kladené volně, včetně dodání a osazení, v jakémkoliv zdivu, pískované</t>
  </si>
  <si>
    <t>754041432</t>
  </si>
  <si>
    <t>https://podminky.urs.cz/item/CS_URS_2024_02/953331112</t>
  </si>
  <si>
    <t>objekt/zpevněné plochy</t>
  </si>
  <si>
    <t>(10,325+6,055)*2*0,50</t>
  </si>
  <si>
    <t>42</t>
  </si>
  <si>
    <t>950 R_001</t>
  </si>
  <si>
    <t>Demontáž části stávajícího oplocení pro opětné použití, manipulace s demontovanými deskami, uložení; materiál velkoplošné AZC desky</t>
  </si>
  <si>
    <t>1679452190</t>
  </si>
  <si>
    <t>dle PD - pozn.č.2 na v.č.: 01</t>
  </si>
  <si>
    <t>7,800</t>
  </si>
  <si>
    <t>43</t>
  </si>
  <si>
    <t>950 R_002</t>
  </si>
  <si>
    <t>Doplnění oplocení po dokončení stavby ( rozsah a způsob provedení - bude upřesněno ) položka obsahuje veškeré související práce a materiál</t>
  </si>
  <si>
    <t>kpl</t>
  </si>
  <si>
    <t>-249909834</t>
  </si>
  <si>
    <t>96</t>
  </si>
  <si>
    <t>Bourání konstrukcí</t>
  </si>
  <si>
    <t>44</t>
  </si>
  <si>
    <t>961044111</t>
  </si>
  <si>
    <t>Bourání základů z betonu prostého</t>
  </si>
  <si>
    <t>-193463208</t>
  </si>
  <si>
    <t>https://podminky.urs.cz/item/CS_URS_2024_02/961044111</t>
  </si>
  <si>
    <t>7,80*0,30*0,80</t>
  </si>
  <si>
    <t>997</t>
  </si>
  <si>
    <t>Přesun sutě</t>
  </si>
  <si>
    <t>45</t>
  </si>
  <si>
    <t>997013111</t>
  </si>
  <si>
    <t>Vnitrostaveništní doprava suti a vybouraných hmot vodorovně do 50 m s naložením základní pro budovy a haly výšky do 6 m</t>
  </si>
  <si>
    <t>1355840135</t>
  </si>
  <si>
    <t>https://podminky.urs.cz/item/CS_URS_2024_02/997013111</t>
  </si>
  <si>
    <t>46</t>
  </si>
  <si>
    <t>997013501</t>
  </si>
  <si>
    <t>Odvoz suti a vybouraných hmot na skládku nebo meziskládku se složením, na vzdálenost do 1 km</t>
  </si>
  <si>
    <t>388544364</t>
  </si>
  <si>
    <t>https://podminky.urs.cz/item/CS_URS_2024_02/997013501</t>
  </si>
  <si>
    <t>47</t>
  </si>
  <si>
    <t>997013509</t>
  </si>
  <si>
    <t>Odvoz suti a vybouraných hmot na skládku nebo meziskládku se složením, na vzdálenost Příplatek k ceně za každý další započatý 1 km přes 1 km ( vzdálenost skládky bude upřesněna )</t>
  </si>
  <si>
    <t>-1391937841</t>
  </si>
  <si>
    <t>https://podminky.urs.cz/item/CS_URS_2024_02/997013509</t>
  </si>
  <si>
    <t>3,744*9 'Přepočtené koeficientem množství</t>
  </si>
  <si>
    <t>48</t>
  </si>
  <si>
    <t>997013861</t>
  </si>
  <si>
    <t>Poplatek za uložení stavebního odpadu na recyklační skládce (skládkovné) z prostého betonu zatříděného do Katalogu odpadů pod kódem 17 01 01</t>
  </si>
  <si>
    <t>1776099076</t>
  </si>
  <si>
    <t>https://podminky.urs.cz/item/CS_URS_2024_02/997013861</t>
  </si>
  <si>
    <t>998</t>
  </si>
  <si>
    <t>Přesun hmot</t>
  </si>
  <si>
    <t>49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</si>
  <si>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</si>
  <si>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</si>
  <si>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830875962</t>
  </si>
  <si>
    <t>https://podminky.urs.cz/item/CS_URS_2024_02/998011001</t>
  </si>
  <si>
    <t>PSV</t>
  </si>
  <si>
    <t>Práce a dodávky PSV</t>
  </si>
  <si>
    <t>711</t>
  </si>
  <si>
    <t>Izolace proti vodě, vlhkosti a plynům</t>
  </si>
  <si>
    <t>50</t>
  </si>
  <si>
    <t>711111001</t>
  </si>
  <si>
    <t>Provedení izolace proti zemní vlhkosti natěradly a tmely za studena na ploše vodorovné V nátěrem penetračním</t>
  </si>
  <si>
    <t>1552254825</t>
  </si>
  <si>
    <t>https://podminky.urs.cz/item/CS_URS_2024_02/711111001</t>
  </si>
  <si>
    <t>horní líc základových pasů</t>
  </si>
  <si>
    <t>(10,225+5,955)*2*0,50+5,355*3*0,50</t>
  </si>
  <si>
    <t>51</t>
  </si>
  <si>
    <t>11163150</t>
  </si>
  <si>
    <t>lak penetrační asfaltový</t>
  </si>
  <si>
    <t>313372345</t>
  </si>
  <si>
    <t>24,213*0,0003 'Přepočtené koeficientem množství</t>
  </si>
  <si>
    <t>52</t>
  </si>
  <si>
    <t>711141559</t>
  </si>
  <si>
    <t>Provedení izolace proti zemní vlhkosti pásy přitavením NAIP na ploše vodorovné V</t>
  </si>
  <si>
    <t>1703606197</t>
  </si>
  <si>
    <t>https://podminky.urs.cz/item/CS_URS_2024_02/711141559</t>
  </si>
  <si>
    <t>53</t>
  </si>
  <si>
    <t>62853004</t>
  </si>
  <si>
    <t>pás asfaltový natavitelný modifikovaný SBS s vložkou ze skleněné tkaniny a spalitelnou PE fólií nebo jemnozrnným minerálním posypem na horním povrchu tl 4,0mm</t>
  </si>
  <si>
    <t>1503841451</t>
  </si>
  <si>
    <t>24,213*1,1655 'Přepočtené koeficientem množství</t>
  </si>
  <si>
    <t>54</t>
  </si>
  <si>
    <t>998711101</t>
  </si>
  <si>
    <t>Přesun hmot pro izolace proti vodě, vlhkosti a plynům stanovený z hmotnosti přesunovaného materiálu vodorovná dopravní vzdálenost do 50 m základní v objektech výšky do 6 m</t>
  </si>
  <si>
    <t>-637203891</t>
  </si>
  <si>
    <t>https://podminky.urs.cz/item/CS_URS_2024_02/998711101</t>
  </si>
  <si>
    <t>72</t>
  </si>
  <si>
    <t>ZTI</t>
  </si>
  <si>
    <t>55</t>
  </si>
  <si>
    <t>720 R_001</t>
  </si>
  <si>
    <t>Svedení dešťových vod do štěrkového lože KG DN110 ( dle PD ozn.3 na v.č.: 01 ) položka obsahuje veškeré související práce a materiál</t>
  </si>
  <si>
    <t>kus</t>
  </si>
  <si>
    <t>-943063805</t>
  </si>
  <si>
    <t>56</t>
  </si>
  <si>
    <t>720 R_002</t>
  </si>
  <si>
    <t>Vnitřní ležatý rozvod - prodloužení stávající přípojky vodovodu PE 32 ( dle PD - poznámky na v.č.: 01 ) položka obsahuje veškeré související práce a materiál</t>
  </si>
  <si>
    <t>-1536241103</t>
  </si>
  <si>
    <t>57</t>
  </si>
  <si>
    <t>720 R_003</t>
  </si>
  <si>
    <t>Montáž a dodávka - šachta pro vodoměr - materiál plast, uložení do betonového lože ( dle PD pozn.na v.č.: 01 ) položka obsahuje veškeré související práce a materiál</t>
  </si>
  <si>
    <t>-290529735</t>
  </si>
  <si>
    <t>58</t>
  </si>
  <si>
    <t>998721101</t>
  </si>
  <si>
    <t>Přesun hmot pro vnitřní kanalizaci stanovený z hmotnosti přesunovaného materiálu vodorovná dopravní vzdálenost do 50 m základní v objektech výšky do 6 m</t>
  </si>
  <si>
    <t>-372867956</t>
  </si>
  <si>
    <t>https://podminky.urs.cz/item/CS_URS_2024_02/998721101</t>
  </si>
  <si>
    <t>721</t>
  </si>
  <si>
    <t>Zdravotechnika - vnitřní kanalizace</t>
  </si>
  <si>
    <t>59</t>
  </si>
  <si>
    <t>721173401</t>
  </si>
  <si>
    <t>Potrubí z trub PVC SN4 svodné (ležaté) DN 110</t>
  </si>
  <si>
    <t>-603158267</t>
  </si>
  <si>
    <t>https://podminky.urs.cz/item/CS_URS_2024_02/721173401</t>
  </si>
  <si>
    <t>položka obsahuje veškeré tvarovky</t>
  </si>
  <si>
    <t>9,000</t>
  </si>
  <si>
    <t>60</t>
  </si>
  <si>
    <t>721173402</t>
  </si>
  <si>
    <t>Potrubí z trub PVC SN4 svodné (ležaté) DN 125</t>
  </si>
  <si>
    <t>-1370132927</t>
  </si>
  <si>
    <t>https://podminky.urs.cz/item/CS_URS_2024_02/721173402</t>
  </si>
  <si>
    <t>7,500</t>
  </si>
  <si>
    <t>61</t>
  </si>
  <si>
    <t>1533520509</t>
  </si>
  <si>
    <t>HZS</t>
  </si>
  <si>
    <t>Hodinové zúčtovací sazby</t>
  </si>
  <si>
    <t>HZS2492</t>
  </si>
  <si>
    <t>Hodinové zúčtovací sazby profesí HSV a PSV - ( celkový počet hodin bude odsouhlasen TDS ) položkou lze ocenit práce, které nejsou patrny z PD materiál bude dodán samostatně ( počet hodin = odhad )</t>
  </si>
  <si>
    <t>hod</t>
  </si>
  <si>
    <t>512</t>
  </si>
  <si>
    <t>-701685489</t>
  </si>
  <si>
    <t>https://podminky.urs.cz/item/CS_URS_2024_02/HZS2492</t>
  </si>
  <si>
    <t>02 - Modul Container</t>
  </si>
  <si>
    <t xml:space="preserve">    38 - Modul Container</t>
  </si>
  <si>
    <t>Montáž sestavy 4 ks kontejnerů</t>
  </si>
  <si>
    <t>sestava</t>
  </si>
  <si>
    <t>234914360</t>
  </si>
  <si>
    <t>380 R_003</t>
  </si>
  <si>
    <t>Dodávka - sestava 4 ks kontejnerů ( podrobná specifikace dle PD a cenové nabídky dodavatele kontejnerů )</t>
  </si>
  <si>
    <t>720763047</t>
  </si>
  <si>
    <t>380 R_004</t>
  </si>
  <si>
    <t>Doprava - výrobní závod/Rudíkov</t>
  </si>
  <si>
    <t>-583514220</t>
  </si>
  <si>
    <t>380 R_002</t>
  </si>
  <si>
    <t>Příplatek k ceně - REI 30 DPI_x000D_
- 1 × 15 mm SDK GKF - růžový strop_x000D_
- 2 × 12,5 mm SDK GKF - růžové stěny_x000D_
- 1 × cementotřískové desky tl.22 mm - podlaha_x000D_
( u obojího provedení rastr CW profily po 625 mm )</t>
  </si>
  <si>
    <t>-1218886386</t>
  </si>
  <si>
    <t>03 - Hromosvod - zemnící soustava</t>
  </si>
  <si>
    <t>Bc.Adam Novák</t>
  </si>
  <si>
    <t>Rozpočet a výkaz výměr zpracován v SW ASTRA Zlín - rozpočtování v oboru elektro, aktuální cenová úroveň (2024). Import do KROS4.</t>
  </si>
  <si>
    <t>D1 - Hromosvod</t>
  </si>
  <si>
    <t xml:space="preserve">    D2 - Zemnící soustava</t>
  </si>
  <si>
    <t xml:space="preserve">      D3 - Provedení revizních zkoušek dle ČSN 33 2000-6</t>
  </si>
  <si>
    <t xml:space="preserve">    D4 - Ostatní náklady</t>
  </si>
  <si>
    <t>D1</t>
  </si>
  <si>
    <t>Hromosvod</t>
  </si>
  <si>
    <t>D2</t>
  </si>
  <si>
    <t>Zemnící soustava</t>
  </si>
  <si>
    <t>1244-1259</t>
  </si>
  <si>
    <t>Drát 8 AlMgSi T/4 drát Ø 8 mm (0,135kg/m)</t>
  </si>
  <si>
    <t>64</t>
  </si>
  <si>
    <t>1244-989</t>
  </si>
  <si>
    <t>Páska 30x4 m páska 30x4 (0,95 kg/m), balení 20kg , pevně</t>
  </si>
  <si>
    <t>kg</t>
  </si>
  <si>
    <t>1244-1220</t>
  </si>
  <si>
    <t>Drát 10 N V4A drát Ø 10 mm (0,62kg/m)</t>
  </si>
  <si>
    <t>Pol1</t>
  </si>
  <si>
    <t>Svorka nerezová pro připojení ocelové konstrukce buňky k vývodům zemniče, nutno upřesnit s dodavatelm buňěk</t>
  </si>
  <si>
    <t>1030-200422</t>
  </si>
  <si>
    <t>SKDP N - Křížová svorka pro vodiče Ø8/10 a pásky do 40 mm Nerez se středovou destičkou</t>
  </si>
  <si>
    <t>1030-200922</t>
  </si>
  <si>
    <t>SKPP N - Křížová svorka pro pásky 30 mm nerez V4A bez středové destičky</t>
  </si>
  <si>
    <t>Pol2</t>
  </si>
  <si>
    <t>MET svorkovnice šroubová nástěnná</t>
  </si>
  <si>
    <t>D3</t>
  </si>
  <si>
    <t>Provedení revizních zkoušek dle ČSN 33 2000-6</t>
  </si>
  <si>
    <t>Pol3</t>
  </si>
  <si>
    <t>Výchozí revize včetně vypracování revizní zprávy</t>
  </si>
  <si>
    <t>D4</t>
  </si>
  <si>
    <t>Ostatní náklady</t>
  </si>
  <si>
    <t>Pol4</t>
  </si>
  <si>
    <t>PPV</t>
  </si>
  <si>
    <t>04 - vytápění</t>
  </si>
  <si>
    <t>Ing.Jiří Jánský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</si>
  <si>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</si>
  <si>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</si>
  <si>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</si>
  <si>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732</t>
  </si>
  <si>
    <t>Ústřední vytápění - strojovny</t>
  </si>
  <si>
    <t>732522001</t>
  </si>
  <si>
    <t>Tepelné čerpadlo vzduch/voda pro vytápění a přípravu TV venkovní jednotka topný výkon 6,2 kW</t>
  </si>
  <si>
    <t>soubor</t>
  </si>
  <si>
    <t>https://podminky.urs.cz/item/CS_URS_2024_02/732522001</t>
  </si>
  <si>
    <t>732421401</t>
  </si>
  <si>
    <t>Čerpadlo teplovodní mokroběžné závitové oběhové DN 25 výtlak do 4,0 m průtok 2,0 m3/h PN 10 pro vytápění</t>
  </si>
  <si>
    <t>https://podminky.urs.cz/item/CS_URS_2024_02/732421401</t>
  </si>
  <si>
    <t>732231001</t>
  </si>
  <si>
    <t>Akumulační nádrž bez přípravy TUV bez výměníku PN 0,3 o objemu 50 l</t>
  </si>
  <si>
    <t>https://podminky.urs.cz/item/CS_URS_2024_02/732231001</t>
  </si>
  <si>
    <t>732331778</t>
  </si>
  <si>
    <t>Příslušenství k expanzním nádobám bezpečnostní uzávěr G 1 k měření tlaku</t>
  </si>
  <si>
    <t>https://podminky.urs.cz/item/CS_URS_2024_02/732331778</t>
  </si>
  <si>
    <t>732330104</t>
  </si>
  <si>
    <t>Nádoba tlaková expanzní pro solární, topnou a chladící soustavu s membránou závitové připojení PN 0,8 o objemu 25 l</t>
  </si>
  <si>
    <t>https://podminky.urs.cz/item/CS_URS_2024_02/732330104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</si>
  <si>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</si>
  <si>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</si>
  <si>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https://podminky.urs.cz/item/CS_URS_2024_02/998732101</t>
  </si>
  <si>
    <t>733</t>
  </si>
  <si>
    <t>Ústřední vytápění - rozvodné potrubí</t>
  </si>
  <si>
    <t>733122225</t>
  </si>
  <si>
    <t>Potrubí z uhlíkové oceli tenkostěnné vně pozink spojované lisováním D 28x1,5 mm</t>
  </si>
  <si>
    <t>https://podminky.urs.cz/item/CS_URS_2024_02/733122225</t>
  </si>
  <si>
    <t>733122224</t>
  </si>
  <si>
    <t>Potrubí z uhlíkové oceli tenkostěnné vně pozink spojované lisováním D 22x1,5 mm</t>
  </si>
  <si>
    <t>https://podminky.urs.cz/item/CS_URS_2024_02/733122224</t>
  </si>
  <si>
    <t>733811231</t>
  </si>
  <si>
    <t>Ochrana potrubí ústředního vytápění termoizolačními trubicemi z PE tl přes 9 do 13 mm DN do 22 mm</t>
  </si>
  <si>
    <t>https://podminky.urs.cz/item/CS_URS_2024_02/733811231</t>
  </si>
  <si>
    <t>733811252</t>
  </si>
  <si>
    <t>Ochrana potrubí ústředního vytápění termoizolačními trubicemi z PE tl přes 20 do 25 mm DN přes 22 do 45 mm</t>
  </si>
  <si>
    <t>https://podminky.urs.cz/item/CS_URS_2024_02/733811252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</si>
  <si>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</si>
  <si>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</si>
  <si>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https://podminky.urs.cz/item/CS_URS_2024_02/998733101</t>
  </si>
  <si>
    <t>734</t>
  </si>
  <si>
    <t>Ústřední vytápění - armatury</t>
  </si>
  <si>
    <t>734211120</t>
  </si>
  <si>
    <t>Ventil závitový odvzdušňovací G 1/2 PN 14 do 120°C automatický</t>
  </si>
  <si>
    <t>https://podminky.urs.cz/item/CS_URS_2024_02/734211120</t>
  </si>
  <si>
    <t>734291123</t>
  </si>
  <si>
    <t>Kohout plnící a vypouštěcí G 1/2 PN 10 do 90°C závitový</t>
  </si>
  <si>
    <t>https://podminky.urs.cz/item/CS_URS_2024_02/734291123</t>
  </si>
  <si>
    <t>734291255</t>
  </si>
  <si>
    <t>Filtr závitový pro topné a chladicí systémy přímý G 1 PN 16 do 160°C s vnitřními závity</t>
  </si>
  <si>
    <t>https://podminky.urs.cz/item/CS_URS_2024_02/734291255</t>
  </si>
  <si>
    <t>734292714</t>
  </si>
  <si>
    <t>Kohout kulový přímý G 3/4 PN 42 do 185°C vnitřní závit</t>
  </si>
  <si>
    <t>https://podminky.urs.cz/item/CS_URS_2024_02/734292714</t>
  </si>
  <si>
    <t>734292715</t>
  </si>
  <si>
    <t>Kohout kulový přímý G 1 PN 42 do 185°C vnitřní závit</t>
  </si>
  <si>
    <t>https://podminky.urs.cz/item/CS_URS_2024_02/734292715</t>
  </si>
  <si>
    <t>734411101</t>
  </si>
  <si>
    <t>Teploměr technický s pevným stonkem a jímkou zadní připojení průměr 63 mm délky 50 mm</t>
  </si>
  <si>
    <t>https://podminky.urs.cz/item/CS_URS_2024_02/734411101</t>
  </si>
  <si>
    <t>734411103</t>
  </si>
  <si>
    <t>Teploměry technické s pevným stonkem a jímkou zadní připojení (axiální) průměr 63 mm délka stonku 100 mm</t>
  </si>
  <si>
    <t>https://podminky.urs.cz/item/CS_URS_2024_02/734411103</t>
  </si>
  <si>
    <t>734421102</t>
  </si>
  <si>
    <t>Tlakoměr s pevným stonkem a zpětnou klapkou tlak 0-16 bar průměr 63 mm spodní připojení</t>
  </si>
  <si>
    <t>https://podminky.urs.cz/item/CS_URS_2024_02/734421102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</si>
  <si>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</si>
  <si>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</si>
  <si>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https://podminky.urs.cz/item/CS_URS_2024_02/998734101</t>
  </si>
  <si>
    <t>Pol5</t>
  </si>
  <si>
    <t>ZAREGULOVÁNÍ SYSTÉMU UT</t>
  </si>
  <si>
    <t>HOD</t>
  </si>
  <si>
    <t>Pol6</t>
  </si>
  <si>
    <t>ZAŠKOLENÍ OBSLUHY</t>
  </si>
  <si>
    <t>Pol7</t>
  </si>
  <si>
    <t>NAPUŠTĚNÍ GLYCOLOVOU SMĚSÍ</t>
  </si>
  <si>
    <t>Pol8</t>
  </si>
  <si>
    <t>DOKUMENTACE SKUTEČNÉHO PROVEDENÍ</t>
  </si>
  <si>
    <t>Pol9</t>
  </si>
  <si>
    <t>TOPNÁ ZKOUŠKA</t>
  </si>
  <si>
    <t>05 - VZD</t>
  </si>
  <si>
    <t>D1 - VZDUCHOTECHNICKÁ ZAŘÍZENÍ</t>
  </si>
  <si>
    <t xml:space="preserve">    D2 - VĚTRÁNÍ ZÁZEMI / ŠATNY A SOCIÁLNÍ ZAŘÍZENÍ/</t>
  </si>
  <si>
    <t xml:space="preserve">    D3 - IZOLACE TEPELNÁ TL 60 MM</t>
  </si>
  <si>
    <t xml:space="preserve">    D4 - NÁTĚRY</t>
  </si>
  <si>
    <t>D5 - HODINOVÉ SAZBY</t>
  </si>
  <si>
    <t>VZDUCHOTECHNICKÁ ZAŘÍZENÍ</t>
  </si>
  <si>
    <t>VĚTRÁNÍ ZÁZEMI / ŠATNY A SOCIÁLNÍ ZAŘÍZENÍ/</t>
  </si>
  <si>
    <t>Pol10</t>
  </si>
  <si>
    <t>VZDUCHOTECHNICKÁ JEDNOTKA A REKUPERACÍ TEPLA 1000 M3/H, 250Pa, nástřešní provedení, účinnostb rekuperace mad 90%, včetně smšovací kapky, včetně regulačního uzlu vytápění, včetně kompletní M+R</t>
  </si>
  <si>
    <t>SB</t>
  </si>
  <si>
    <t>751611116</t>
  </si>
  <si>
    <t>Montáž centrální vzduchotechnické jednotky s rekuperací tepla stojaté s výměnou vzduchu přes 1000 do 5000 m3/h</t>
  </si>
  <si>
    <t>https://podminky.urs.cz/item/CS_URS_2024_02/751611116</t>
  </si>
  <si>
    <t>Pol11</t>
  </si>
  <si>
    <t>ZPROVOZNĚNÍ JEDNOTKY</t>
  </si>
  <si>
    <t>KS</t>
  </si>
  <si>
    <t>Pol12</t>
  </si>
  <si>
    <t>DOPRAVA MAT</t>
  </si>
  <si>
    <t>KM</t>
  </si>
  <si>
    <t>Pol13</t>
  </si>
  <si>
    <t>tlumič hluku kruhová, dn 180, délka 600</t>
  </si>
  <si>
    <t>ks</t>
  </si>
  <si>
    <t>Pol14</t>
  </si>
  <si>
    <t>tlumič hluku kruhová, dn 180, délka 900</t>
  </si>
  <si>
    <t>751344112</t>
  </si>
  <si>
    <t>Montáž tlumiče hluku pro kruhové potrubí D přes 100 do 200 mm</t>
  </si>
  <si>
    <t>https://podminky.urs.cz/item/CS_URS_2024_02/751344112</t>
  </si>
  <si>
    <t>Pol15</t>
  </si>
  <si>
    <t>KLAPKY REGULAČNÍ DO KRUHOVÉHO POTRUBÍ SE ZVÝŠENOU TĚSNOSTÍ -d 180</t>
  </si>
  <si>
    <t>751514662</t>
  </si>
  <si>
    <t>Montáž škrtící klapky nebo zpětné klapky do plechového potrubí kruhové s přírubou D přes 100 do 200 mm</t>
  </si>
  <si>
    <t>https://podminky.urs.cz/item/CS_URS_2024_02/751514662</t>
  </si>
  <si>
    <t>42972212</t>
  </si>
  <si>
    <t>talířový ventil pro odvod vzduchu kovový D 100mm</t>
  </si>
  <si>
    <t>42972213</t>
  </si>
  <si>
    <t>ventil talířový pro odvod vzduchu kovový D 125mm</t>
  </si>
  <si>
    <t>42972215</t>
  </si>
  <si>
    <t>ventil talířový pro odvod vzduchu kovový D 160mm</t>
  </si>
  <si>
    <t>751322011</t>
  </si>
  <si>
    <t>Mtž talířového ventilu D do 100 mm</t>
  </si>
  <si>
    <t>https://podminky.urs.cz/item/CS_URS_2024_02/751322011</t>
  </si>
  <si>
    <t>751322012</t>
  </si>
  <si>
    <t>Mtž talířového ventilu D do 200 mm</t>
  </si>
  <si>
    <t>https://podminky.urs.cz/item/CS_URS_2024_02/751322012</t>
  </si>
  <si>
    <t>Pol16</t>
  </si>
  <si>
    <t>textilní výústka kruhová, průměr 180 délka 4 m, průtok 400 m3/h</t>
  </si>
  <si>
    <t>Pol17</t>
  </si>
  <si>
    <t>textilní výústka kruhová, průměr 180 délka 4 m, průtok 600 m3/h</t>
  </si>
  <si>
    <t>Pol18</t>
  </si>
  <si>
    <t>montáž textilních výústek</t>
  </si>
  <si>
    <t>Pol19</t>
  </si>
  <si>
    <t>dveřní mřížka pt</t>
  </si>
  <si>
    <t>751398032</t>
  </si>
  <si>
    <t>Montáž ventilační mřížky do dveří nebo desek přes 0,040 do 0,100 m2</t>
  </si>
  <si>
    <t>https://podminky.urs.cz/item/CS_URS_2024_02/751398032</t>
  </si>
  <si>
    <t>Pol20</t>
  </si>
  <si>
    <t>potrubí čtyřhranné, sk. I. Pozinkovaný plech-třída těsnosti C do délky hrany 1500 mm,50% tvarovek</t>
  </si>
  <si>
    <t>Pol21</t>
  </si>
  <si>
    <t>potrubí kruhové, třída těsnosti D /SAFE/ d 100-25% tvar</t>
  </si>
  <si>
    <t>Pol22</t>
  </si>
  <si>
    <t>potrubí kruhové, třída těsnosti D /SAFE/ d 125-50%tvar</t>
  </si>
  <si>
    <t>Pol23</t>
  </si>
  <si>
    <t>potrubí kruhové, třída těsnosti D /SAFE/ d 160-30%tvar</t>
  </si>
  <si>
    <t>Pol24</t>
  </si>
  <si>
    <t>potrubí kruhové, třída těsnosti D /SAFE/ d 180-35%tvar</t>
  </si>
  <si>
    <t>Pol25</t>
  </si>
  <si>
    <t>potrubí kruhové, třída těsnosti D /SAFE/ d 280-40%tvar</t>
  </si>
  <si>
    <t>751511182</t>
  </si>
  <si>
    <t>Montáž potrubí plechového skupiny I kruhového bez příruby tloušťky plechu 0,6 mm D přes 100 do 200 mm</t>
  </si>
  <si>
    <t>https://podminky.urs.cz/item/CS_URS_2024_02/751511182</t>
  </si>
  <si>
    <t>751511183</t>
  </si>
  <si>
    <t>Montáž potrubí plechového skupiny I kruhového bez příruby tloušťky plechu 0,6 mm D přes 200 do 300 mm</t>
  </si>
  <si>
    <t>https://podminky.urs.cz/item/CS_URS_2024_02/751511183</t>
  </si>
  <si>
    <t>751571071</t>
  </si>
  <si>
    <t>Uchycení potrubí čtyřhranného pomocí závěsu kotveného do betonu</t>
  </si>
  <si>
    <t>https://podminky.urs.cz/item/CS_URS_2024_02/751571071</t>
  </si>
  <si>
    <t>IZOLACE TEPELNÁ TL 60 MM</t>
  </si>
  <si>
    <t>713381511</t>
  </si>
  <si>
    <t>Montáž izolace tepelné vzduchotechnických kanálů deskami připevněnými na trny tepelná izolace tl 60 mm)</t>
  </si>
  <si>
    <t>https://podminky.urs.cz/item/CS_URS_2024_02/713381511</t>
  </si>
  <si>
    <t>Pol26</t>
  </si>
  <si>
    <t>ORSTECH LSP H 60mm x1,2=</t>
  </si>
  <si>
    <t>Pol27</t>
  </si>
  <si>
    <t>PLECH POZINKOVANÝ, TL 0,4 MM</t>
  </si>
  <si>
    <t>M2</t>
  </si>
  <si>
    <t>NÁTĚRY</t>
  </si>
  <si>
    <t>783301311</t>
  </si>
  <si>
    <t>Odmaštění zámečnických konstrukcí vodou ředitelným odmašťovačem</t>
  </si>
  <si>
    <t>66</t>
  </si>
  <si>
    <t>https://podminky.urs.cz/item/CS_URS_2024_02/783301311</t>
  </si>
  <si>
    <t>783314101</t>
  </si>
  <si>
    <t>Základní jednonásobný syntetický nátěr zámečnických konstrukcí</t>
  </si>
  <si>
    <t>68</t>
  </si>
  <si>
    <t>https://podminky.urs.cz/item/CS_URS_2024_02/783314101</t>
  </si>
  <si>
    <t>783317101</t>
  </si>
  <si>
    <t>Krycí jednonásobný syntetický standardní nátěr zámečnických konstrukcí</t>
  </si>
  <si>
    <t>70</t>
  </si>
  <si>
    <t>https://podminky.urs.cz/item/CS_URS_2024_02/783317101</t>
  </si>
  <si>
    <t>D5</t>
  </si>
  <si>
    <t>HODINOVÉ SAZBY</t>
  </si>
  <si>
    <t>Pol28</t>
  </si>
  <si>
    <t>ZAREGULOVÁNÍ SYSTÉMU VZD</t>
  </si>
  <si>
    <t>74</t>
  </si>
  <si>
    <t>Pol29</t>
  </si>
  <si>
    <t>76</t>
  </si>
  <si>
    <t>Pol30</t>
  </si>
  <si>
    <t>ZTÍŽENÁ MONTÁŽ VE VÝŠCE</t>
  </si>
  <si>
    <t>78</t>
  </si>
  <si>
    <t>Pol31</t>
  </si>
  <si>
    <t>SPOLUPRÁCE S OSTATNÍMI PROFESEMI</t>
  </si>
  <si>
    <t>80</t>
  </si>
  <si>
    <t>06 - 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</si>
  <si>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</si>
  <si>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VON - VEDLEJŠÍ A OSTATNÍ NÁKLADY</t>
  </si>
  <si>
    <t>VON - VEDLEJŠÍ A OSTATNÍ NÁKLADY</t>
  </si>
  <si>
    <t>002-004.1</t>
  </si>
  <si>
    <t>Zařízení staveniště ( zřízení a odstranění )</t>
  </si>
  <si>
    <t>1024</t>
  </si>
  <si>
    <t>002-006</t>
  </si>
  <si>
    <t>Poskytnutí zařízení staveniště (jeho části) pro umožnění činnosti TDS, AD, SÚ, BOZP na stavbě</t>
  </si>
  <si>
    <t>002-007</t>
  </si>
  <si>
    <t>Náklady spojené prováděním stavby v blízkosti stávajících objektů a zeleně</t>
  </si>
  <si>
    <t>002-102.1</t>
  </si>
  <si>
    <t>Geodetické zaměření řešených stavebních objetků po dokončení díla</t>
  </si>
  <si>
    <t>002-201.1</t>
  </si>
  <si>
    <t>Projektová dokumentace skutečného provedení</t>
  </si>
  <si>
    <t>002-301.1</t>
  </si>
  <si>
    <t>Kompletace atestů, certifikátů, revizních zpráv a ostatních dokladů</t>
  </si>
  <si>
    <t>002-302</t>
  </si>
  <si>
    <t>Zpracování a předložení harmonogramů před podpisem smlouvy.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</si>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</sst>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51101411" TargetMode="External"/><Relationship Id="rId18" Type="http://schemas.openxmlformats.org/officeDocument/2006/relationships/hyperlink" Target="https://podminky.urs.cz/item/CS_URS_2024_02/997221559" TargetMode="External"/><Relationship Id="rId26" Type="http://schemas.openxmlformats.org/officeDocument/2006/relationships/hyperlink" Target="https://podminky.urs.cz/item/CS_URS_2024_02/279113135" TargetMode="External"/><Relationship Id="rId39" Type="http://schemas.openxmlformats.org/officeDocument/2006/relationships/hyperlink" Target="https://podminky.urs.cz/item/CS_URS_2024_02/961044111" TargetMode="External"/><Relationship Id="rId3" Type="http://schemas.openxmlformats.org/officeDocument/2006/relationships/hyperlink" Target="https://podminky.urs.cz/item/CS_URS_2024_02/162351103" TargetMode="External"/><Relationship Id="rId21" Type="http://schemas.openxmlformats.org/officeDocument/2006/relationships/hyperlink" Target="https://podminky.urs.cz/item/CS_URS_2024_02/997013873" TargetMode="External"/><Relationship Id="rId34" Type="http://schemas.openxmlformats.org/officeDocument/2006/relationships/hyperlink" Target="https://podminky.urs.cz/item/CS_URS_2024_02/622211001" TargetMode="External"/><Relationship Id="rId42" Type="http://schemas.openxmlformats.org/officeDocument/2006/relationships/hyperlink" Target="https://podminky.urs.cz/item/CS_URS_2024_02/997013509" TargetMode="External"/><Relationship Id="rId47" Type="http://schemas.openxmlformats.org/officeDocument/2006/relationships/hyperlink" Target="https://podminky.urs.cz/item/CS_URS_2024_02/998711101" TargetMode="External"/><Relationship Id="rId50" Type="http://schemas.openxmlformats.org/officeDocument/2006/relationships/hyperlink" Target="https://podminky.urs.cz/item/CS_URS_2024_02/721173402" TargetMode="External"/><Relationship Id="rId7" Type="http://schemas.openxmlformats.org/officeDocument/2006/relationships/hyperlink" Target="https://podminky.urs.cz/item/CS_URS_2024_02/171251201" TargetMode="External"/><Relationship Id="rId12" Type="http://schemas.openxmlformats.org/officeDocument/2006/relationships/hyperlink" Target="https://podminky.urs.cz/item/CS_URS_2024_02/151101401" TargetMode="External"/><Relationship Id="rId17" Type="http://schemas.openxmlformats.org/officeDocument/2006/relationships/hyperlink" Target="https://podminky.urs.cz/item/CS_URS_2024_02/997221551" TargetMode="External"/><Relationship Id="rId25" Type="http://schemas.openxmlformats.org/officeDocument/2006/relationships/hyperlink" Target="https://podminky.urs.cz/item/CS_URS_2024_02/279113134" TargetMode="External"/><Relationship Id="rId33" Type="http://schemas.openxmlformats.org/officeDocument/2006/relationships/hyperlink" Target="https://podminky.urs.cz/item/CS_URS_2024_02/916331112" TargetMode="External"/><Relationship Id="rId38" Type="http://schemas.openxmlformats.org/officeDocument/2006/relationships/hyperlink" Target="https://podminky.urs.cz/item/CS_URS_2024_02/953331112" TargetMode="External"/><Relationship Id="rId46" Type="http://schemas.openxmlformats.org/officeDocument/2006/relationships/hyperlink" Target="https://podminky.urs.cz/item/CS_URS_2024_02/711141559" TargetMode="External"/><Relationship Id="rId2" Type="http://schemas.openxmlformats.org/officeDocument/2006/relationships/hyperlink" Target="https://podminky.urs.cz/item/CS_URS_2024_02/132251251" TargetMode="External"/><Relationship Id="rId16" Type="http://schemas.openxmlformats.org/officeDocument/2006/relationships/hyperlink" Target="https://podminky.urs.cz/item/CS_URS_2024_02/113107164" TargetMode="External"/><Relationship Id="rId20" Type="http://schemas.openxmlformats.org/officeDocument/2006/relationships/hyperlink" Target="https://podminky.urs.cz/item/CS_URS_2024_02/997013875" TargetMode="External"/><Relationship Id="rId29" Type="http://schemas.openxmlformats.org/officeDocument/2006/relationships/hyperlink" Target="https://podminky.urs.cz/item/CS_URS_2024_02/452312141" TargetMode="External"/><Relationship Id="rId41" Type="http://schemas.openxmlformats.org/officeDocument/2006/relationships/hyperlink" Target="https://podminky.urs.cz/item/CS_URS_2024_02/997013501" TargetMode="External"/><Relationship Id="rId1" Type="http://schemas.openxmlformats.org/officeDocument/2006/relationships/hyperlink" Target="https://podminky.urs.cz/item/CS_URS_2024_02/132251101" TargetMode="External"/><Relationship Id="rId6" Type="http://schemas.openxmlformats.org/officeDocument/2006/relationships/hyperlink" Target="https://podminky.urs.cz/item/CS_URS_2024_02/162751117" TargetMode="External"/><Relationship Id="rId11" Type="http://schemas.openxmlformats.org/officeDocument/2006/relationships/hyperlink" Target="https://podminky.urs.cz/item/CS_URS_2024_02/151101211" TargetMode="External"/><Relationship Id="rId24" Type="http://schemas.openxmlformats.org/officeDocument/2006/relationships/hyperlink" Target="https://podminky.urs.cz/item/CS_URS_2024_02/274351122" TargetMode="External"/><Relationship Id="rId32" Type="http://schemas.openxmlformats.org/officeDocument/2006/relationships/hyperlink" Target="https://podminky.urs.cz/item/CS_URS_2024_02/919726122" TargetMode="External"/><Relationship Id="rId37" Type="http://schemas.openxmlformats.org/officeDocument/2006/relationships/hyperlink" Target="https://podminky.urs.cz/item/CS_URS_2024_02/635111241" TargetMode="External"/><Relationship Id="rId40" Type="http://schemas.openxmlformats.org/officeDocument/2006/relationships/hyperlink" Target="https://podminky.urs.cz/item/CS_URS_2024_02/997013111" TargetMode="External"/><Relationship Id="rId45" Type="http://schemas.openxmlformats.org/officeDocument/2006/relationships/hyperlink" Target="https://podminky.urs.cz/item/CS_URS_2024_02/711111001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174111101" TargetMode="External"/><Relationship Id="rId15" Type="http://schemas.openxmlformats.org/officeDocument/2006/relationships/hyperlink" Target="https://podminky.urs.cz/item/CS_URS_2024_02/113107182" TargetMode="External"/><Relationship Id="rId23" Type="http://schemas.openxmlformats.org/officeDocument/2006/relationships/hyperlink" Target="https://podminky.urs.cz/item/CS_URS_2024_02/274351121" TargetMode="External"/><Relationship Id="rId28" Type="http://schemas.openxmlformats.org/officeDocument/2006/relationships/hyperlink" Target="https://podminky.urs.cz/item/CS_URS_2024_02/451572111" TargetMode="External"/><Relationship Id="rId36" Type="http://schemas.openxmlformats.org/officeDocument/2006/relationships/hyperlink" Target="https://podminky.urs.cz/item/CS_URS_2024_02/622151021" TargetMode="External"/><Relationship Id="rId49" Type="http://schemas.openxmlformats.org/officeDocument/2006/relationships/hyperlink" Target="https://podminky.urs.cz/item/CS_URS_2024_02/721173401" TargetMode="External"/><Relationship Id="rId10" Type="http://schemas.openxmlformats.org/officeDocument/2006/relationships/hyperlink" Target="https://podminky.urs.cz/item/CS_URS_2024_02/151101201" TargetMode="External"/><Relationship Id="rId19" Type="http://schemas.openxmlformats.org/officeDocument/2006/relationships/hyperlink" Target="https://podminky.urs.cz/item/CS_URS_2024_02/997221611" TargetMode="External"/><Relationship Id="rId31" Type="http://schemas.openxmlformats.org/officeDocument/2006/relationships/hyperlink" Target="https://podminky.urs.cz/item/CS_URS_2024_02/564861011" TargetMode="External"/><Relationship Id="rId44" Type="http://schemas.openxmlformats.org/officeDocument/2006/relationships/hyperlink" Target="https://podminky.urs.cz/item/CS_URS_2024_02/998011001" TargetMode="External"/><Relationship Id="rId52" Type="http://schemas.openxmlformats.org/officeDocument/2006/relationships/hyperlink" Target="https://podminky.urs.cz/item/CS_URS_2024_02/HZS2492" TargetMode="External"/><Relationship Id="rId4" Type="http://schemas.openxmlformats.org/officeDocument/2006/relationships/hyperlink" Target="https://podminky.urs.cz/item/CS_URS_2024_02/167151101" TargetMode="External"/><Relationship Id="rId9" Type="http://schemas.openxmlformats.org/officeDocument/2006/relationships/hyperlink" Target="https://podminky.urs.cz/item/CS_URS_2024_02/181951112" TargetMode="External"/><Relationship Id="rId14" Type="http://schemas.openxmlformats.org/officeDocument/2006/relationships/hyperlink" Target="https://podminky.urs.cz/item/CS_URS_2024_02/919735112" TargetMode="External"/><Relationship Id="rId22" Type="http://schemas.openxmlformats.org/officeDocument/2006/relationships/hyperlink" Target="https://podminky.urs.cz/item/CS_URS_2024_02/274321311" TargetMode="External"/><Relationship Id="rId27" Type="http://schemas.openxmlformats.org/officeDocument/2006/relationships/hyperlink" Target="https://podminky.urs.cz/item/CS_URS_2024_02/274361821" TargetMode="External"/><Relationship Id="rId30" Type="http://schemas.openxmlformats.org/officeDocument/2006/relationships/hyperlink" Target="https://podminky.urs.cz/item/CS_URS_2024_02/637121112" TargetMode="External"/><Relationship Id="rId35" Type="http://schemas.openxmlformats.org/officeDocument/2006/relationships/hyperlink" Target="https://podminky.urs.cz/item/CS_URS_2024_02/622511112" TargetMode="External"/><Relationship Id="rId43" Type="http://schemas.openxmlformats.org/officeDocument/2006/relationships/hyperlink" Target="https://podminky.urs.cz/item/CS_URS_2024_02/997013861" TargetMode="External"/><Relationship Id="rId48" Type="http://schemas.openxmlformats.org/officeDocument/2006/relationships/hyperlink" Target="https://podminky.urs.cz/item/CS_URS_2024_02/998721101" TargetMode="External"/><Relationship Id="rId8" Type="http://schemas.openxmlformats.org/officeDocument/2006/relationships/hyperlink" Target="https://podminky.urs.cz/item/CS_URS_2024_02/171201231" TargetMode="External"/><Relationship Id="rId51" Type="http://schemas.openxmlformats.org/officeDocument/2006/relationships/hyperlink" Target="https://podminky.urs.cz/item/CS_URS_2024_02/99872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33122224" TargetMode="External"/><Relationship Id="rId13" Type="http://schemas.openxmlformats.org/officeDocument/2006/relationships/hyperlink" Target="https://podminky.urs.cz/item/CS_URS_2024_02/734291123" TargetMode="External"/><Relationship Id="rId18" Type="http://schemas.openxmlformats.org/officeDocument/2006/relationships/hyperlink" Target="https://podminky.urs.cz/item/CS_URS_2024_02/734411103" TargetMode="External"/><Relationship Id="rId3" Type="http://schemas.openxmlformats.org/officeDocument/2006/relationships/hyperlink" Target="https://podminky.urs.cz/item/CS_URS_2024_02/732231001" TargetMode="External"/><Relationship Id="rId21" Type="http://schemas.openxmlformats.org/officeDocument/2006/relationships/drawing" Target="../drawings/drawing5.xml"/><Relationship Id="rId7" Type="http://schemas.openxmlformats.org/officeDocument/2006/relationships/hyperlink" Target="https://podminky.urs.cz/item/CS_URS_2024_02/733122225" TargetMode="External"/><Relationship Id="rId12" Type="http://schemas.openxmlformats.org/officeDocument/2006/relationships/hyperlink" Target="https://podminky.urs.cz/item/CS_URS_2024_02/734211120" TargetMode="External"/><Relationship Id="rId17" Type="http://schemas.openxmlformats.org/officeDocument/2006/relationships/hyperlink" Target="https://podminky.urs.cz/item/CS_URS_2024_02/734411101" TargetMode="External"/><Relationship Id="rId2" Type="http://schemas.openxmlformats.org/officeDocument/2006/relationships/hyperlink" Target="https://podminky.urs.cz/item/CS_URS_2024_02/732421401" TargetMode="External"/><Relationship Id="rId16" Type="http://schemas.openxmlformats.org/officeDocument/2006/relationships/hyperlink" Target="https://podminky.urs.cz/item/CS_URS_2024_02/734292715" TargetMode="External"/><Relationship Id="rId20" Type="http://schemas.openxmlformats.org/officeDocument/2006/relationships/hyperlink" Target="https://podminky.urs.cz/item/CS_URS_2024_02/998734101" TargetMode="External"/><Relationship Id="rId1" Type="http://schemas.openxmlformats.org/officeDocument/2006/relationships/hyperlink" Target="https://podminky.urs.cz/item/CS_URS_2024_02/732522001" TargetMode="External"/><Relationship Id="rId6" Type="http://schemas.openxmlformats.org/officeDocument/2006/relationships/hyperlink" Target="https://podminky.urs.cz/item/CS_URS_2024_02/998732101" TargetMode="External"/><Relationship Id="rId11" Type="http://schemas.openxmlformats.org/officeDocument/2006/relationships/hyperlink" Target="https://podminky.urs.cz/item/CS_URS_2024_02/998733101" TargetMode="External"/><Relationship Id="rId5" Type="http://schemas.openxmlformats.org/officeDocument/2006/relationships/hyperlink" Target="https://podminky.urs.cz/item/CS_URS_2024_02/732330104" TargetMode="External"/><Relationship Id="rId15" Type="http://schemas.openxmlformats.org/officeDocument/2006/relationships/hyperlink" Target="https://podminky.urs.cz/item/CS_URS_2024_02/734292714" TargetMode="External"/><Relationship Id="rId10" Type="http://schemas.openxmlformats.org/officeDocument/2006/relationships/hyperlink" Target="https://podminky.urs.cz/item/CS_URS_2024_02/733811252" TargetMode="External"/><Relationship Id="rId19" Type="http://schemas.openxmlformats.org/officeDocument/2006/relationships/hyperlink" Target="https://podminky.urs.cz/item/CS_URS_2024_02/734421102" TargetMode="External"/><Relationship Id="rId4" Type="http://schemas.openxmlformats.org/officeDocument/2006/relationships/hyperlink" Target="https://podminky.urs.cz/item/CS_URS_2024_02/732331778" TargetMode="External"/><Relationship Id="rId9" Type="http://schemas.openxmlformats.org/officeDocument/2006/relationships/hyperlink" Target="https://podminky.urs.cz/item/CS_URS_2024_02/733811231" TargetMode="External"/><Relationship Id="rId14" Type="http://schemas.openxmlformats.org/officeDocument/2006/relationships/hyperlink" Target="https://podminky.urs.cz/item/CS_URS_2024_02/734291255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51511183" TargetMode="External"/><Relationship Id="rId13" Type="http://schemas.openxmlformats.org/officeDocument/2006/relationships/hyperlink" Target="https://podminky.urs.cz/item/CS_URS_2024_02/783317101" TargetMode="External"/><Relationship Id="rId3" Type="http://schemas.openxmlformats.org/officeDocument/2006/relationships/hyperlink" Target="https://podminky.urs.cz/item/CS_URS_2024_02/751514662" TargetMode="External"/><Relationship Id="rId7" Type="http://schemas.openxmlformats.org/officeDocument/2006/relationships/hyperlink" Target="https://podminky.urs.cz/item/CS_URS_2024_02/751511182" TargetMode="External"/><Relationship Id="rId12" Type="http://schemas.openxmlformats.org/officeDocument/2006/relationships/hyperlink" Target="https://podminky.urs.cz/item/CS_URS_2024_02/783314101" TargetMode="External"/><Relationship Id="rId2" Type="http://schemas.openxmlformats.org/officeDocument/2006/relationships/hyperlink" Target="https://podminky.urs.cz/item/CS_URS_2024_02/751344112" TargetMode="External"/><Relationship Id="rId1" Type="http://schemas.openxmlformats.org/officeDocument/2006/relationships/hyperlink" Target="https://podminky.urs.cz/item/CS_URS_2024_02/751611116" TargetMode="External"/><Relationship Id="rId6" Type="http://schemas.openxmlformats.org/officeDocument/2006/relationships/hyperlink" Target="https://podminky.urs.cz/item/CS_URS_2024_02/751398032" TargetMode="External"/><Relationship Id="rId11" Type="http://schemas.openxmlformats.org/officeDocument/2006/relationships/hyperlink" Target="https://podminky.urs.cz/item/CS_URS_2024_02/783301311" TargetMode="External"/><Relationship Id="rId5" Type="http://schemas.openxmlformats.org/officeDocument/2006/relationships/hyperlink" Target="https://podminky.urs.cz/item/CS_URS_2024_02/751322012" TargetMode="External"/><Relationship Id="rId10" Type="http://schemas.openxmlformats.org/officeDocument/2006/relationships/hyperlink" Target="https://podminky.urs.cz/item/CS_URS_2024_02/713381511" TargetMode="External"/><Relationship Id="rId4" Type="http://schemas.openxmlformats.org/officeDocument/2006/relationships/hyperlink" Target="https://podminky.urs.cz/item/CS_URS_2024_02/751322011" TargetMode="External"/><Relationship Id="rId9" Type="http://schemas.openxmlformats.org/officeDocument/2006/relationships/hyperlink" Target="https://podminky.urs.cz/item/CS_URS_2024_02/751571071" TargetMode="External"/><Relationship Id="rId1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66" t="s">
        <v>14</v>
      </c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25"/>
      <c r="AQ5" s="25"/>
      <c r="AR5" s="23"/>
      <c r="BE5" s="363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68" t="s">
        <v>17</v>
      </c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  <c r="AN6" s="367"/>
      <c r="AO6" s="367"/>
      <c r="AP6" s="25"/>
      <c r="AQ6" s="25"/>
      <c r="AR6" s="23"/>
      <c r="BE6" s="364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64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64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64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64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64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64"/>
      <c r="BS12" s="20" t="s">
        <v>6</v>
      </c>
    </row>
    <row r="13" spans="1:74" s="1" customFormat="1" ht="12" customHeight="1">
      <c r="B13" s="24"/>
      <c r="C13" s="25"/>
      <c r="D13" s="32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30</v>
      </c>
      <c r="AO13" s="25"/>
      <c r="AP13" s="25"/>
      <c r="AQ13" s="25"/>
      <c r="AR13" s="23"/>
      <c r="BE13" s="364"/>
      <c r="BS13" s="20" t="s">
        <v>6</v>
      </c>
    </row>
    <row r="14" spans="1:74" ht="12.75">
      <c r="B14" s="24"/>
      <c r="C14" s="25"/>
      <c r="D14" s="25"/>
      <c r="E14" s="369" t="s">
        <v>30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2" t="s">
        <v>28</v>
      </c>
      <c r="AL14" s="25"/>
      <c r="AM14" s="25"/>
      <c r="AN14" s="34" t="s">
        <v>30</v>
      </c>
      <c r="AO14" s="25"/>
      <c r="AP14" s="25"/>
      <c r="AQ14" s="25"/>
      <c r="AR14" s="23"/>
      <c r="BE14" s="364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64"/>
      <c r="BS15" s="20" t="s">
        <v>4</v>
      </c>
    </row>
    <row r="16" spans="1:74" s="1" customFormat="1" ht="12" customHeight="1">
      <c r="B16" s="24"/>
      <c r="C16" s="25"/>
      <c r="D16" s="32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64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64"/>
      <c r="BS17" s="20" t="s">
        <v>33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64"/>
      <c r="BS18" s="20" t="s">
        <v>6</v>
      </c>
    </row>
    <row r="19" spans="1:71" s="1" customFormat="1" ht="12" customHeight="1">
      <c r="B19" s="24"/>
      <c r="C19" s="25"/>
      <c r="D19" s="32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64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64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64"/>
    </row>
    <row r="22" spans="1:71" s="1" customFormat="1" ht="12" customHeight="1">
      <c r="B22" s="24"/>
      <c r="C22" s="25"/>
      <c r="D22" s="32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64"/>
    </row>
    <row r="23" spans="1:71" s="1" customFormat="1" ht="47.25" customHeight="1">
      <c r="B23" s="24"/>
      <c r="C23" s="25"/>
      <c r="D23" s="25"/>
      <c r="E23" s="371" t="s">
        <v>37</v>
      </c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25"/>
      <c r="AP23" s="25"/>
      <c r="AQ23" s="25"/>
      <c r="AR23" s="23"/>
      <c r="BE23" s="364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64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64"/>
    </row>
    <row r="26" spans="1:71" s="2" customFormat="1" ht="25.9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72">
        <f>ROUND(AG54,2)</f>
        <v>0</v>
      </c>
      <c r="AL26" s="373"/>
      <c r="AM26" s="373"/>
      <c r="AN26" s="373"/>
      <c r="AO26" s="373"/>
      <c r="AP26" s="39"/>
      <c r="AQ26" s="39"/>
      <c r="AR26" s="42"/>
      <c r="BE26" s="364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4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4" t="s">
        <v>39</v>
      </c>
      <c r="M28" s="374"/>
      <c r="N28" s="374"/>
      <c r="O28" s="374"/>
      <c r="P28" s="374"/>
      <c r="Q28" s="39"/>
      <c r="R28" s="39"/>
      <c r="S28" s="39"/>
      <c r="T28" s="39"/>
      <c r="U28" s="39"/>
      <c r="V28" s="39"/>
      <c r="W28" s="374" t="s">
        <v>40</v>
      </c>
      <c r="X28" s="374"/>
      <c r="Y28" s="374"/>
      <c r="Z28" s="374"/>
      <c r="AA28" s="374"/>
      <c r="AB28" s="374"/>
      <c r="AC28" s="374"/>
      <c r="AD28" s="374"/>
      <c r="AE28" s="374"/>
      <c r="AF28" s="39"/>
      <c r="AG28" s="39"/>
      <c r="AH28" s="39"/>
      <c r="AI28" s="39"/>
      <c r="AJ28" s="39"/>
      <c r="AK28" s="374" t="s">
        <v>41</v>
      </c>
      <c r="AL28" s="374"/>
      <c r="AM28" s="374"/>
      <c r="AN28" s="374"/>
      <c r="AO28" s="374"/>
      <c r="AP28" s="39"/>
      <c r="AQ28" s="39"/>
      <c r="AR28" s="42"/>
      <c r="BE28" s="364"/>
    </row>
    <row r="29" spans="1:71" s="3" customFormat="1" ht="14.45" customHeight="1">
      <c r="B29" s="43"/>
      <c r="C29" s="44"/>
      <c r="D29" s="32" t="s">
        <v>42</v>
      </c>
      <c r="E29" s="44"/>
      <c r="F29" s="32" t="s">
        <v>43</v>
      </c>
      <c r="G29" s="44"/>
      <c r="H29" s="44"/>
      <c r="I29" s="44"/>
      <c r="J29" s="44"/>
      <c r="K29" s="44"/>
      <c r="L29" s="377">
        <v>0.21</v>
      </c>
      <c r="M29" s="376"/>
      <c r="N29" s="376"/>
      <c r="O29" s="376"/>
      <c r="P29" s="376"/>
      <c r="Q29" s="44"/>
      <c r="R29" s="44"/>
      <c r="S29" s="44"/>
      <c r="T29" s="44"/>
      <c r="U29" s="44"/>
      <c r="V29" s="44"/>
      <c r="W29" s="375">
        <f>ROUND(AZ54, 2)</f>
        <v>0</v>
      </c>
      <c r="X29" s="376"/>
      <c r="Y29" s="376"/>
      <c r="Z29" s="376"/>
      <c r="AA29" s="376"/>
      <c r="AB29" s="376"/>
      <c r="AC29" s="376"/>
      <c r="AD29" s="376"/>
      <c r="AE29" s="376"/>
      <c r="AF29" s="44"/>
      <c r="AG29" s="44"/>
      <c r="AH29" s="44"/>
      <c r="AI29" s="44"/>
      <c r="AJ29" s="44"/>
      <c r="AK29" s="375">
        <f>ROUND(AV54, 2)</f>
        <v>0</v>
      </c>
      <c r="AL29" s="376"/>
      <c r="AM29" s="376"/>
      <c r="AN29" s="376"/>
      <c r="AO29" s="376"/>
      <c r="AP29" s="44"/>
      <c r="AQ29" s="44"/>
      <c r="AR29" s="45"/>
      <c r="BE29" s="365"/>
    </row>
    <row r="30" spans="1:71" s="3" customFormat="1" ht="14.45" customHeight="1">
      <c r="B30" s="43"/>
      <c r="C30" s="44"/>
      <c r="D30" s="44"/>
      <c r="E30" s="44"/>
      <c r="F30" s="32" t="s">
        <v>44</v>
      </c>
      <c r="G30" s="44"/>
      <c r="H30" s="44"/>
      <c r="I30" s="44"/>
      <c r="J30" s="44"/>
      <c r="K30" s="44"/>
      <c r="L30" s="377">
        <v>0.12</v>
      </c>
      <c r="M30" s="376"/>
      <c r="N30" s="376"/>
      <c r="O30" s="376"/>
      <c r="P30" s="376"/>
      <c r="Q30" s="44"/>
      <c r="R30" s="44"/>
      <c r="S30" s="44"/>
      <c r="T30" s="44"/>
      <c r="U30" s="44"/>
      <c r="V30" s="44"/>
      <c r="W30" s="375">
        <f>ROUND(BA54, 2)</f>
        <v>0</v>
      </c>
      <c r="X30" s="376"/>
      <c r="Y30" s="376"/>
      <c r="Z30" s="376"/>
      <c r="AA30" s="376"/>
      <c r="AB30" s="376"/>
      <c r="AC30" s="376"/>
      <c r="AD30" s="376"/>
      <c r="AE30" s="376"/>
      <c r="AF30" s="44"/>
      <c r="AG30" s="44"/>
      <c r="AH30" s="44"/>
      <c r="AI30" s="44"/>
      <c r="AJ30" s="44"/>
      <c r="AK30" s="375">
        <f>ROUND(AW54, 2)</f>
        <v>0</v>
      </c>
      <c r="AL30" s="376"/>
      <c r="AM30" s="376"/>
      <c r="AN30" s="376"/>
      <c r="AO30" s="376"/>
      <c r="AP30" s="44"/>
      <c r="AQ30" s="44"/>
      <c r="AR30" s="45"/>
      <c r="BE30" s="365"/>
    </row>
    <row r="31" spans="1:71" s="3" customFormat="1" ht="14.45" hidden="1" customHeight="1">
      <c r="B31" s="43"/>
      <c r="C31" s="44"/>
      <c r="D31" s="44"/>
      <c r="E31" s="44"/>
      <c r="F31" s="32" t="s">
        <v>45</v>
      </c>
      <c r="G31" s="44"/>
      <c r="H31" s="44"/>
      <c r="I31" s="44"/>
      <c r="J31" s="44"/>
      <c r="K31" s="44"/>
      <c r="L31" s="377">
        <v>0.21</v>
      </c>
      <c r="M31" s="376"/>
      <c r="N31" s="376"/>
      <c r="O31" s="376"/>
      <c r="P31" s="376"/>
      <c r="Q31" s="44"/>
      <c r="R31" s="44"/>
      <c r="S31" s="44"/>
      <c r="T31" s="44"/>
      <c r="U31" s="44"/>
      <c r="V31" s="44"/>
      <c r="W31" s="375">
        <f>ROUND(BB54, 2)</f>
        <v>0</v>
      </c>
      <c r="X31" s="376"/>
      <c r="Y31" s="376"/>
      <c r="Z31" s="376"/>
      <c r="AA31" s="376"/>
      <c r="AB31" s="376"/>
      <c r="AC31" s="376"/>
      <c r="AD31" s="376"/>
      <c r="AE31" s="376"/>
      <c r="AF31" s="44"/>
      <c r="AG31" s="44"/>
      <c r="AH31" s="44"/>
      <c r="AI31" s="44"/>
      <c r="AJ31" s="44"/>
      <c r="AK31" s="375">
        <v>0</v>
      </c>
      <c r="AL31" s="376"/>
      <c r="AM31" s="376"/>
      <c r="AN31" s="376"/>
      <c r="AO31" s="376"/>
      <c r="AP31" s="44"/>
      <c r="AQ31" s="44"/>
      <c r="AR31" s="45"/>
      <c r="BE31" s="365"/>
    </row>
    <row r="32" spans="1:71" s="3" customFormat="1" ht="14.45" hidden="1" customHeight="1">
      <c r="B32" s="43"/>
      <c r="C32" s="44"/>
      <c r="D32" s="44"/>
      <c r="E32" s="44"/>
      <c r="F32" s="32" t="s">
        <v>46</v>
      </c>
      <c r="G32" s="44"/>
      <c r="H32" s="44"/>
      <c r="I32" s="44"/>
      <c r="J32" s="44"/>
      <c r="K32" s="44"/>
      <c r="L32" s="377">
        <v>0.12</v>
      </c>
      <c r="M32" s="376"/>
      <c r="N32" s="376"/>
      <c r="O32" s="376"/>
      <c r="P32" s="376"/>
      <c r="Q32" s="44"/>
      <c r="R32" s="44"/>
      <c r="S32" s="44"/>
      <c r="T32" s="44"/>
      <c r="U32" s="44"/>
      <c r="V32" s="44"/>
      <c r="W32" s="375">
        <f>ROUND(BC54, 2)</f>
        <v>0</v>
      </c>
      <c r="X32" s="376"/>
      <c r="Y32" s="376"/>
      <c r="Z32" s="376"/>
      <c r="AA32" s="376"/>
      <c r="AB32" s="376"/>
      <c r="AC32" s="376"/>
      <c r="AD32" s="376"/>
      <c r="AE32" s="376"/>
      <c r="AF32" s="44"/>
      <c r="AG32" s="44"/>
      <c r="AH32" s="44"/>
      <c r="AI32" s="44"/>
      <c r="AJ32" s="44"/>
      <c r="AK32" s="375">
        <v>0</v>
      </c>
      <c r="AL32" s="376"/>
      <c r="AM32" s="376"/>
      <c r="AN32" s="376"/>
      <c r="AO32" s="376"/>
      <c r="AP32" s="44"/>
      <c r="AQ32" s="44"/>
      <c r="AR32" s="45"/>
      <c r="BE32" s="365"/>
    </row>
    <row r="33" spans="1:57" s="3" customFormat="1" ht="14.45" hidden="1" customHeight="1">
      <c r="B33" s="43"/>
      <c r="C33" s="44"/>
      <c r="D33" s="44"/>
      <c r="E33" s="44"/>
      <c r="F33" s="32" t="s">
        <v>47</v>
      </c>
      <c r="G33" s="44"/>
      <c r="H33" s="44"/>
      <c r="I33" s="44"/>
      <c r="J33" s="44"/>
      <c r="K33" s="44"/>
      <c r="L33" s="377">
        <v>0</v>
      </c>
      <c r="M33" s="376"/>
      <c r="N33" s="376"/>
      <c r="O33" s="376"/>
      <c r="P33" s="376"/>
      <c r="Q33" s="44"/>
      <c r="R33" s="44"/>
      <c r="S33" s="44"/>
      <c r="T33" s="44"/>
      <c r="U33" s="44"/>
      <c r="V33" s="44"/>
      <c r="W33" s="375">
        <f>ROUND(BD54, 2)</f>
        <v>0</v>
      </c>
      <c r="X33" s="376"/>
      <c r="Y33" s="376"/>
      <c r="Z33" s="376"/>
      <c r="AA33" s="376"/>
      <c r="AB33" s="376"/>
      <c r="AC33" s="376"/>
      <c r="AD33" s="376"/>
      <c r="AE33" s="376"/>
      <c r="AF33" s="44"/>
      <c r="AG33" s="44"/>
      <c r="AH33" s="44"/>
      <c r="AI33" s="44"/>
      <c r="AJ33" s="44"/>
      <c r="AK33" s="375">
        <v>0</v>
      </c>
      <c r="AL33" s="376"/>
      <c r="AM33" s="376"/>
      <c r="AN33" s="376"/>
      <c r="AO33" s="376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381" t="s">
        <v>50</v>
      </c>
      <c r="Y35" s="379"/>
      <c r="Z35" s="379"/>
      <c r="AA35" s="379"/>
      <c r="AB35" s="379"/>
      <c r="AC35" s="48"/>
      <c r="AD35" s="48"/>
      <c r="AE35" s="48"/>
      <c r="AF35" s="48"/>
      <c r="AG35" s="48"/>
      <c r="AH35" s="48"/>
      <c r="AI35" s="48"/>
      <c r="AJ35" s="48"/>
      <c r="AK35" s="378">
        <f>SUM(AK26:AK33)</f>
        <v>0</v>
      </c>
      <c r="AL35" s="379"/>
      <c r="AM35" s="379"/>
      <c r="AN35" s="379"/>
      <c r="AO35" s="380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2024_07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43" t="str">
        <f>K6</f>
        <v>Úprava areálu - středisko Rudíkov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Rudíkov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45" t="str">
        <f>IF(AN8= "","",AN8)</f>
        <v>8. 7. 2024</v>
      </c>
      <c r="AN47" s="345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7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KSÚSV, př.org., Kosovská 1122/16, Jihlava 58601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346" t="str">
        <f>IF(E17="","",E17)</f>
        <v>Obchodní projekt Jihlůava, spol.s r.o.</v>
      </c>
      <c r="AN49" s="347"/>
      <c r="AO49" s="347"/>
      <c r="AP49" s="347"/>
      <c r="AQ49" s="39"/>
      <c r="AR49" s="42"/>
      <c r="AS49" s="348" t="s">
        <v>52</v>
      </c>
      <c r="AT49" s="349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346" t="str">
        <f>IF(E20="","",E20)</f>
        <v>Fr.Neuwirth</v>
      </c>
      <c r="AN50" s="347"/>
      <c r="AO50" s="347"/>
      <c r="AP50" s="347"/>
      <c r="AQ50" s="39"/>
      <c r="AR50" s="42"/>
      <c r="AS50" s="350"/>
      <c r="AT50" s="351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52"/>
      <c r="AT51" s="353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54" t="s">
        <v>53</v>
      </c>
      <c r="D52" s="355"/>
      <c r="E52" s="355"/>
      <c r="F52" s="355"/>
      <c r="G52" s="355"/>
      <c r="H52" s="69"/>
      <c r="I52" s="357" t="s">
        <v>54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6" t="s">
        <v>55</v>
      </c>
      <c r="AH52" s="355"/>
      <c r="AI52" s="355"/>
      <c r="AJ52" s="355"/>
      <c r="AK52" s="355"/>
      <c r="AL52" s="355"/>
      <c r="AM52" s="355"/>
      <c r="AN52" s="357" t="s">
        <v>56</v>
      </c>
      <c r="AO52" s="355"/>
      <c r="AP52" s="355"/>
      <c r="AQ52" s="70" t="s">
        <v>57</v>
      </c>
      <c r="AR52" s="42"/>
      <c r="AS52" s="71" t="s">
        <v>58</v>
      </c>
      <c r="AT52" s="72" t="s">
        <v>59</v>
      </c>
      <c r="AU52" s="72" t="s">
        <v>60</v>
      </c>
      <c r="AV52" s="72" t="s">
        <v>61</v>
      </c>
      <c r="AW52" s="72" t="s">
        <v>62</v>
      </c>
      <c r="AX52" s="72" t="s">
        <v>63</v>
      </c>
      <c r="AY52" s="72" t="s">
        <v>64</v>
      </c>
      <c r="AZ52" s="72" t="s">
        <v>65</v>
      </c>
      <c r="BA52" s="72" t="s">
        <v>66</v>
      </c>
      <c r="BB52" s="72" t="s">
        <v>67</v>
      </c>
      <c r="BC52" s="72" t="s">
        <v>68</v>
      </c>
      <c r="BD52" s="73" t="s">
        <v>69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70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1">
        <f>ROUND(SUM(AG55:AG60),2)</f>
        <v>0</v>
      </c>
      <c r="AH54" s="361"/>
      <c r="AI54" s="361"/>
      <c r="AJ54" s="361"/>
      <c r="AK54" s="361"/>
      <c r="AL54" s="361"/>
      <c r="AM54" s="361"/>
      <c r="AN54" s="362">
        <f t="shared" ref="AN54:AN60" si="0">SUM(AG54,AT54)</f>
        <v>0</v>
      </c>
      <c r="AO54" s="362"/>
      <c r="AP54" s="362"/>
      <c r="AQ54" s="81" t="s">
        <v>19</v>
      </c>
      <c r="AR54" s="82"/>
      <c r="AS54" s="83">
        <f>ROUND(SUM(AS55:AS60),2)</f>
        <v>0</v>
      </c>
      <c r="AT54" s="84">
        <f t="shared" ref="AT54:AT60" si="1">ROUND(SUM(AV54:AW54),2)</f>
        <v>0</v>
      </c>
      <c r="AU54" s="85">
        <f>ROUND(SUM(AU55:AU60),5)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ROUND(SUM(AZ55:AZ60),2)</f>
        <v>0</v>
      </c>
      <c r="BA54" s="84">
        <f>ROUND(SUM(BA55:BA60),2)</f>
        <v>0</v>
      </c>
      <c r="BB54" s="84">
        <f>ROUND(SUM(BB55:BB60),2)</f>
        <v>0</v>
      </c>
      <c r="BC54" s="84">
        <f>ROUND(SUM(BC55:BC60),2)</f>
        <v>0</v>
      </c>
      <c r="BD54" s="86">
        <f>ROUND(SUM(BD55:BD60),2)</f>
        <v>0</v>
      </c>
      <c r="BS54" s="87" t="s">
        <v>71</v>
      </c>
      <c r="BT54" s="87" t="s">
        <v>72</v>
      </c>
      <c r="BU54" s="88" t="s">
        <v>73</v>
      </c>
      <c r="BV54" s="87" t="s">
        <v>74</v>
      </c>
      <c r="BW54" s="87" t="s">
        <v>5</v>
      </c>
      <c r="BX54" s="87" t="s">
        <v>75</v>
      </c>
      <c r="CL54" s="87" t="s">
        <v>19</v>
      </c>
    </row>
    <row r="55" spans="1:91" s="7" customFormat="1" ht="16.5" customHeight="1">
      <c r="A55" s="89" t="s">
        <v>76</v>
      </c>
      <c r="B55" s="90"/>
      <c r="C55" s="91"/>
      <c r="D55" s="358" t="s">
        <v>77</v>
      </c>
      <c r="E55" s="358"/>
      <c r="F55" s="358"/>
      <c r="G55" s="358"/>
      <c r="H55" s="358"/>
      <c r="I55" s="92"/>
      <c r="J55" s="358" t="s">
        <v>78</v>
      </c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9">
        <f>'01 - spodní stavba'!J30</f>
        <v>0</v>
      </c>
      <c r="AH55" s="360"/>
      <c r="AI55" s="360"/>
      <c r="AJ55" s="360"/>
      <c r="AK55" s="360"/>
      <c r="AL55" s="360"/>
      <c r="AM55" s="360"/>
      <c r="AN55" s="359">
        <f t="shared" si="0"/>
        <v>0</v>
      </c>
      <c r="AO55" s="360"/>
      <c r="AP55" s="360"/>
      <c r="AQ55" s="93" t="s">
        <v>79</v>
      </c>
      <c r="AR55" s="94"/>
      <c r="AS55" s="95">
        <v>0</v>
      </c>
      <c r="AT55" s="96">
        <f t="shared" si="1"/>
        <v>0</v>
      </c>
      <c r="AU55" s="97">
        <f>'01 - spodní stavba'!P100</f>
        <v>0</v>
      </c>
      <c r="AV55" s="96">
        <f>'01 - spodní stavba'!J33</f>
        <v>0</v>
      </c>
      <c r="AW55" s="96">
        <f>'01 - spodní stavba'!J34</f>
        <v>0</v>
      </c>
      <c r="AX55" s="96">
        <f>'01 - spodní stavba'!J35</f>
        <v>0</v>
      </c>
      <c r="AY55" s="96">
        <f>'01 - spodní stavba'!J36</f>
        <v>0</v>
      </c>
      <c r="AZ55" s="96">
        <f>'01 - spodní stavba'!F33</f>
        <v>0</v>
      </c>
      <c r="BA55" s="96">
        <f>'01 - spodní stavba'!F34</f>
        <v>0</v>
      </c>
      <c r="BB55" s="96">
        <f>'01 - spodní stavba'!F35</f>
        <v>0</v>
      </c>
      <c r="BC55" s="96">
        <f>'01 - spodní stavba'!F36</f>
        <v>0</v>
      </c>
      <c r="BD55" s="98">
        <f>'01 - spodní stavba'!F37</f>
        <v>0</v>
      </c>
      <c r="BT55" s="99" t="s">
        <v>80</v>
      </c>
      <c r="BV55" s="99" t="s">
        <v>74</v>
      </c>
      <c r="BW55" s="99" t="s">
        <v>81</v>
      </c>
      <c r="BX55" s="99" t="s">
        <v>5</v>
      </c>
      <c r="CL55" s="99" t="s">
        <v>19</v>
      </c>
      <c r="CM55" s="99" t="s">
        <v>82</v>
      </c>
    </row>
    <row r="56" spans="1:91" s="7" customFormat="1" ht="16.5" customHeight="1">
      <c r="A56" s="89" t="s">
        <v>76</v>
      </c>
      <c r="B56" s="90"/>
      <c r="C56" s="91"/>
      <c r="D56" s="358" t="s">
        <v>83</v>
      </c>
      <c r="E56" s="358"/>
      <c r="F56" s="358"/>
      <c r="G56" s="358"/>
      <c r="H56" s="358"/>
      <c r="I56" s="92"/>
      <c r="J56" s="358" t="s">
        <v>84</v>
      </c>
      <c r="K56" s="358"/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9">
        <f>'02 - Modul Container'!J30</f>
        <v>0</v>
      </c>
      <c r="AH56" s="360"/>
      <c r="AI56" s="360"/>
      <c r="AJ56" s="360"/>
      <c r="AK56" s="360"/>
      <c r="AL56" s="360"/>
      <c r="AM56" s="360"/>
      <c r="AN56" s="359">
        <f t="shared" si="0"/>
        <v>0</v>
      </c>
      <c r="AO56" s="360"/>
      <c r="AP56" s="360"/>
      <c r="AQ56" s="93" t="s">
        <v>79</v>
      </c>
      <c r="AR56" s="94"/>
      <c r="AS56" s="95">
        <v>0</v>
      </c>
      <c r="AT56" s="96">
        <f t="shared" si="1"/>
        <v>0</v>
      </c>
      <c r="AU56" s="97">
        <f>'02 - Modul Container'!P81</f>
        <v>0</v>
      </c>
      <c r="AV56" s="96">
        <f>'02 - Modul Container'!J33</f>
        <v>0</v>
      </c>
      <c r="AW56" s="96">
        <f>'02 - Modul Container'!J34</f>
        <v>0</v>
      </c>
      <c r="AX56" s="96">
        <f>'02 - Modul Container'!J35</f>
        <v>0</v>
      </c>
      <c r="AY56" s="96">
        <f>'02 - Modul Container'!J36</f>
        <v>0</v>
      </c>
      <c r="AZ56" s="96">
        <f>'02 - Modul Container'!F33</f>
        <v>0</v>
      </c>
      <c r="BA56" s="96">
        <f>'02 - Modul Container'!F34</f>
        <v>0</v>
      </c>
      <c r="BB56" s="96">
        <f>'02 - Modul Container'!F35</f>
        <v>0</v>
      </c>
      <c r="BC56" s="96">
        <f>'02 - Modul Container'!F36</f>
        <v>0</v>
      </c>
      <c r="BD56" s="98">
        <f>'02 - Modul Container'!F37</f>
        <v>0</v>
      </c>
      <c r="BT56" s="99" t="s">
        <v>80</v>
      </c>
      <c r="BV56" s="99" t="s">
        <v>74</v>
      </c>
      <c r="BW56" s="99" t="s">
        <v>85</v>
      </c>
      <c r="BX56" s="99" t="s">
        <v>5</v>
      </c>
      <c r="CL56" s="99" t="s">
        <v>19</v>
      </c>
      <c r="CM56" s="99" t="s">
        <v>82</v>
      </c>
    </row>
    <row r="57" spans="1:91" s="7" customFormat="1" ht="16.5" customHeight="1">
      <c r="A57" s="89" t="s">
        <v>76</v>
      </c>
      <c r="B57" s="90"/>
      <c r="C57" s="91"/>
      <c r="D57" s="358" t="s">
        <v>86</v>
      </c>
      <c r="E57" s="358"/>
      <c r="F57" s="358"/>
      <c r="G57" s="358"/>
      <c r="H57" s="358"/>
      <c r="I57" s="92"/>
      <c r="J57" s="358" t="s">
        <v>87</v>
      </c>
      <c r="K57" s="358"/>
      <c r="L57" s="358"/>
      <c r="M57" s="358"/>
      <c r="N57" s="358"/>
      <c r="O57" s="358"/>
      <c r="P57" s="358"/>
      <c r="Q57" s="358"/>
      <c r="R57" s="358"/>
      <c r="S57" s="358"/>
      <c r="T57" s="358"/>
      <c r="U57" s="358"/>
      <c r="V57" s="358"/>
      <c r="W57" s="358"/>
      <c r="X57" s="358"/>
      <c r="Y57" s="358"/>
      <c r="Z57" s="358"/>
      <c r="AA57" s="358"/>
      <c r="AB57" s="358"/>
      <c r="AC57" s="358"/>
      <c r="AD57" s="358"/>
      <c r="AE57" s="358"/>
      <c r="AF57" s="358"/>
      <c r="AG57" s="359">
        <f>'03 - Hromosvod - zemnící ...'!J30</f>
        <v>0</v>
      </c>
      <c r="AH57" s="360"/>
      <c r="AI57" s="360"/>
      <c r="AJ57" s="360"/>
      <c r="AK57" s="360"/>
      <c r="AL57" s="360"/>
      <c r="AM57" s="360"/>
      <c r="AN57" s="359">
        <f t="shared" si="0"/>
        <v>0</v>
      </c>
      <c r="AO57" s="360"/>
      <c r="AP57" s="360"/>
      <c r="AQ57" s="93" t="s">
        <v>79</v>
      </c>
      <c r="AR57" s="94"/>
      <c r="AS57" s="95">
        <v>0</v>
      </c>
      <c r="AT57" s="96">
        <f t="shared" si="1"/>
        <v>0</v>
      </c>
      <c r="AU57" s="97">
        <f>'03 - Hromosvod - zemnící ...'!P83</f>
        <v>0</v>
      </c>
      <c r="AV57" s="96">
        <f>'03 - Hromosvod - zemnící ...'!J33</f>
        <v>0</v>
      </c>
      <c r="AW57" s="96">
        <f>'03 - Hromosvod - zemnící ...'!J34</f>
        <v>0</v>
      </c>
      <c r="AX57" s="96">
        <f>'03 - Hromosvod - zemnící ...'!J35</f>
        <v>0</v>
      </c>
      <c r="AY57" s="96">
        <f>'03 - Hromosvod - zemnící ...'!J36</f>
        <v>0</v>
      </c>
      <c r="AZ57" s="96">
        <f>'03 - Hromosvod - zemnící ...'!F33</f>
        <v>0</v>
      </c>
      <c r="BA57" s="96">
        <f>'03 - Hromosvod - zemnící ...'!F34</f>
        <v>0</v>
      </c>
      <c r="BB57" s="96">
        <f>'03 - Hromosvod - zemnící ...'!F35</f>
        <v>0</v>
      </c>
      <c r="BC57" s="96">
        <f>'03 - Hromosvod - zemnící ...'!F36</f>
        <v>0</v>
      </c>
      <c r="BD57" s="98">
        <f>'03 - Hromosvod - zemnící ...'!F37</f>
        <v>0</v>
      </c>
      <c r="BT57" s="99" t="s">
        <v>80</v>
      </c>
      <c r="BV57" s="99" t="s">
        <v>74</v>
      </c>
      <c r="BW57" s="99" t="s">
        <v>88</v>
      </c>
      <c r="BX57" s="99" t="s">
        <v>5</v>
      </c>
      <c r="CL57" s="99" t="s">
        <v>19</v>
      </c>
      <c r="CM57" s="99" t="s">
        <v>82</v>
      </c>
    </row>
    <row r="58" spans="1:91" s="7" customFormat="1" ht="16.5" customHeight="1">
      <c r="A58" s="89" t="s">
        <v>76</v>
      </c>
      <c r="B58" s="90"/>
      <c r="C58" s="91"/>
      <c r="D58" s="358" t="s">
        <v>89</v>
      </c>
      <c r="E58" s="358"/>
      <c r="F58" s="358"/>
      <c r="G58" s="358"/>
      <c r="H58" s="358"/>
      <c r="I58" s="92"/>
      <c r="J58" s="358" t="s">
        <v>90</v>
      </c>
      <c r="K58" s="358"/>
      <c r="L58" s="358"/>
      <c r="M58" s="358"/>
      <c r="N58" s="358"/>
      <c r="O58" s="358"/>
      <c r="P58" s="358"/>
      <c r="Q58" s="358"/>
      <c r="R58" s="358"/>
      <c r="S58" s="358"/>
      <c r="T58" s="358"/>
      <c r="U58" s="358"/>
      <c r="V58" s="358"/>
      <c r="W58" s="358"/>
      <c r="X58" s="358"/>
      <c r="Y58" s="358"/>
      <c r="Z58" s="358"/>
      <c r="AA58" s="358"/>
      <c r="AB58" s="358"/>
      <c r="AC58" s="358"/>
      <c r="AD58" s="358"/>
      <c r="AE58" s="358"/>
      <c r="AF58" s="358"/>
      <c r="AG58" s="359">
        <f>'04 - vytápění'!J30</f>
        <v>0</v>
      </c>
      <c r="AH58" s="360"/>
      <c r="AI58" s="360"/>
      <c r="AJ58" s="360"/>
      <c r="AK58" s="360"/>
      <c r="AL58" s="360"/>
      <c r="AM58" s="360"/>
      <c r="AN58" s="359">
        <f t="shared" si="0"/>
        <v>0</v>
      </c>
      <c r="AO58" s="360"/>
      <c r="AP58" s="360"/>
      <c r="AQ58" s="93" t="s">
        <v>79</v>
      </c>
      <c r="AR58" s="94"/>
      <c r="AS58" s="95">
        <v>0</v>
      </c>
      <c r="AT58" s="96">
        <f t="shared" si="1"/>
        <v>0</v>
      </c>
      <c r="AU58" s="97">
        <f>'04 - vytápění'!P84</f>
        <v>0</v>
      </c>
      <c r="AV58" s="96">
        <f>'04 - vytápění'!J33</f>
        <v>0</v>
      </c>
      <c r="AW58" s="96">
        <f>'04 - vytápění'!J34</f>
        <v>0</v>
      </c>
      <c r="AX58" s="96">
        <f>'04 - vytápění'!J35</f>
        <v>0</v>
      </c>
      <c r="AY58" s="96">
        <f>'04 - vytápění'!J36</f>
        <v>0</v>
      </c>
      <c r="AZ58" s="96">
        <f>'04 - vytápění'!F33</f>
        <v>0</v>
      </c>
      <c r="BA58" s="96">
        <f>'04 - vytápění'!F34</f>
        <v>0</v>
      </c>
      <c r="BB58" s="96">
        <f>'04 - vytápění'!F35</f>
        <v>0</v>
      </c>
      <c r="BC58" s="96">
        <f>'04 - vytápění'!F36</f>
        <v>0</v>
      </c>
      <c r="BD58" s="98">
        <f>'04 - vytápění'!F37</f>
        <v>0</v>
      </c>
      <c r="BT58" s="99" t="s">
        <v>80</v>
      </c>
      <c r="BV58" s="99" t="s">
        <v>74</v>
      </c>
      <c r="BW58" s="99" t="s">
        <v>91</v>
      </c>
      <c r="BX58" s="99" t="s">
        <v>5</v>
      </c>
      <c r="CL58" s="99" t="s">
        <v>19</v>
      </c>
      <c r="CM58" s="99" t="s">
        <v>82</v>
      </c>
    </row>
    <row r="59" spans="1:91" s="7" customFormat="1" ht="16.5" customHeight="1">
      <c r="A59" s="89" t="s">
        <v>76</v>
      </c>
      <c r="B59" s="90"/>
      <c r="C59" s="91"/>
      <c r="D59" s="358" t="s">
        <v>92</v>
      </c>
      <c r="E59" s="358"/>
      <c r="F59" s="358"/>
      <c r="G59" s="358"/>
      <c r="H59" s="358"/>
      <c r="I59" s="92"/>
      <c r="J59" s="358" t="s">
        <v>93</v>
      </c>
      <c r="K59" s="358"/>
      <c r="L59" s="358"/>
      <c r="M59" s="358"/>
      <c r="N59" s="358"/>
      <c r="O59" s="358"/>
      <c r="P59" s="358"/>
      <c r="Q59" s="358"/>
      <c r="R59" s="358"/>
      <c r="S59" s="358"/>
      <c r="T59" s="358"/>
      <c r="U59" s="358"/>
      <c r="V59" s="358"/>
      <c r="W59" s="358"/>
      <c r="X59" s="358"/>
      <c r="Y59" s="358"/>
      <c r="Z59" s="358"/>
      <c r="AA59" s="358"/>
      <c r="AB59" s="358"/>
      <c r="AC59" s="358"/>
      <c r="AD59" s="358"/>
      <c r="AE59" s="358"/>
      <c r="AF59" s="358"/>
      <c r="AG59" s="359">
        <f>'05 - VZD'!J30</f>
        <v>0</v>
      </c>
      <c r="AH59" s="360"/>
      <c r="AI59" s="360"/>
      <c r="AJ59" s="360"/>
      <c r="AK59" s="360"/>
      <c r="AL59" s="360"/>
      <c r="AM59" s="360"/>
      <c r="AN59" s="359">
        <f t="shared" si="0"/>
        <v>0</v>
      </c>
      <c r="AO59" s="360"/>
      <c r="AP59" s="360"/>
      <c r="AQ59" s="93" t="s">
        <v>79</v>
      </c>
      <c r="AR59" s="94"/>
      <c r="AS59" s="95">
        <v>0</v>
      </c>
      <c r="AT59" s="96">
        <f t="shared" si="1"/>
        <v>0</v>
      </c>
      <c r="AU59" s="97">
        <f>'05 - VZD'!P84</f>
        <v>0</v>
      </c>
      <c r="AV59" s="96">
        <f>'05 - VZD'!J33</f>
        <v>0</v>
      </c>
      <c r="AW59" s="96">
        <f>'05 - VZD'!J34</f>
        <v>0</v>
      </c>
      <c r="AX59" s="96">
        <f>'05 - VZD'!J35</f>
        <v>0</v>
      </c>
      <c r="AY59" s="96">
        <f>'05 - VZD'!J36</f>
        <v>0</v>
      </c>
      <c r="AZ59" s="96">
        <f>'05 - VZD'!F33</f>
        <v>0</v>
      </c>
      <c r="BA59" s="96">
        <f>'05 - VZD'!F34</f>
        <v>0</v>
      </c>
      <c r="BB59" s="96">
        <f>'05 - VZD'!F35</f>
        <v>0</v>
      </c>
      <c r="BC59" s="96">
        <f>'05 - VZD'!F36</f>
        <v>0</v>
      </c>
      <c r="BD59" s="98">
        <f>'05 - VZD'!F37</f>
        <v>0</v>
      </c>
      <c r="BT59" s="99" t="s">
        <v>80</v>
      </c>
      <c r="BV59" s="99" t="s">
        <v>74</v>
      </c>
      <c r="BW59" s="99" t="s">
        <v>94</v>
      </c>
      <c r="BX59" s="99" t="s">
        <v>5</v>
      </c>
      <c r="CL59" s="99" t="s">
        <v>19</v>
      </c>
      <c r="CM59" s="99" t="s">
        <v>82</v>
      </c>
    </row>
    <row r="60" spans="1:91" s="7" customFormat="1" ht="16.5" customHeight="1">
      <c r="A60" s="89" t="s">
        <v>76</v>
      </c>
      <c r="B60" s="90"/>
      <c r="C60" s="91"/>
      <c r="D60" s="358" t="s">
        <v>95</v>
      </c>
      <c r="E60" s="358"/>
      <c r="F60" s="358"/>
      <c r="G60" s="358"/>
      <c r="H60" s="358"/>
      <c r="I60" s="92"/>
      <c r="J60" s="358" t="s">
        <v>96</v>
      </c>
      <c r="K60" s="358"/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358"/>
      <c r="W60" s="358"/>
      <c r="X60" s="358"/>
      <c r="Y60" s="358"/>
      <c r="Z60" s="358"/>
      <c r="AA60" s="358"/>
      <c r="AB60" s="358"/>
      <c r="AC60" s="358"/>
      <c r="AD60" s="358"/>
      <c r="AE60" s="358"/>
      <c r="AF60" s="358"/>
      <c r="AG60" s="359">
        <f>'06 - VON - vedlejší a ost...'!J30</f>
        <v>0</v>
      </c>
      <c r="AH60" s="360"/>
      <c r="AI60" s="360"/>
      <c r="AJ60" s="360"/>
      <c r="AK60" s="360"/>
      <c r="AL60" s="360"/>
      <c r="AM60" s="360"/>
      <c r="AN60" s="359">
        <f t="shared" si="0"/>
        <v>0</v>
      </c>
      <c r="AO60" s="360"/>
      <c r="AP60" s="360"/>
      <c r="AQ60" s="93" t="s">
        <v>79</v>
      </c>
      <c r="AR60" s="94"/>
      <c r="AS60" s="100">
        <v>0</v>
      </c>
      <c r="AT60" s="101">
        <f t="shared" si="1"/>
        <v>0</v>
      </c>
      <c r="AU60" s="102">
        <f>'06 - VON - vedlejší a ost...'!P80</f>
        <v>0</v>
      </c>
      <c r="AV60" s="101">
        <f>'06 - VON - vedlejší a ost...'!J33</f>
        <v>0</v>
      </c>
      <c r="AW60" s="101">
        <f>'06 - VON - vedlejší a ost...'!J34</f>
        <v>0</v>
      </c>
      <c r="AX60" s="101">
        <f>'06 - VON - vedlejší a ost...'!J35</f>
        <v>0</v>
      </c>
      <c r="AY60" s="101">
        <f>'06 - VON - vedlejší a ost...'!J36</f>
        <v>0</v>
      </c>
      <c r="AZ60" s="101">
        <f>'06 - VON - vedlejší a ost...'!F33</f>
        <v>0</v>
      </c>
      <c r="BA60" s="101">
        <f>'06 - VON - vedlejší a ost...'!F34</f>
        <v>0</v>
      </c>
      <c r="BB60" s="101">
        <f>'06 - VON - vedlejší a ost...'!F35</f>
        <v>0</v>
      </c>
      <c r="BC60" s="101">
        <f>'06 - VON - vedlejší a ost...'!F36</f>
        <v>0</v>
      </c>
      <c r="BD60" s="103">
        <f>'06 - VON - vedlejší a ost...'!F37</f>
        <v>0</v>
      </c>
      <c r="BT60" s="99" t="s">
        <v>80</v>
      </c>
      <c r="BV60" s="99" t="s">
        <v>74</v>
      </c>
      <c r="BW60" s="99" t="s">
        <v>97</v>
      </c>
      <c r="BX60" s="99" t="s">
        <v>5</v>
      </c>
      <c r="CL60" s="99" t="s">
        <v>19</v>
      </c>
      <c r="CM60" s="99" t="s">
        <v>82</v>
      </c>
    </row>
    <row r="61" spans="1:9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pans="1:91" s="2" customFormat="1" ht="6.95" customHeight="1">
      <c r="A62" s="37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42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algorithmName="SHA-512" hashValue="FbP3TREgdT/y8oRvbSoPuZ8HtU4WDLcGLip8F78Z/tGmCgXeZYWwNjONQD6Fy9CONsFTACiz8J1JEq0MgA72Iw==" saltValue="jXFoBoyPq41IsDPfp9rIZizySFzCJFrwwjZO4fIJo0/Mr2ARKZ6byWiqPPiMIE1254/6KKTID9ehwc5fM+LUc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spodní stavba'!C2" display="/"/>
    <hyperlink ref="A56" location="'02 - Modul Container'!C2" display="/"/>
    <hyperlink ref="A57" location="'03 - Hromosvod - zemnící ...'!C2" display="/"/>
    <hyperlink ref="A58" location="'04 - vytápění'!C2" display="/"/>
    <hyperlink ref="A59" location="'05 - VZD'!C2" display="/"/>
    <hyperlink ref="A60" location="'06 - VON - vedlejší a os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0" t="s">
        <v>81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98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3" t="str">
        <f>'Rekapitulace stavby'!K6</f>
        <v>Úprava areálu - středisko Rudíkov</v>
      </c>
      <c r="F7" s="384"/>
      <c r="G7" s="384"/>
      <c r="H7" s="384"/>
      <c r="L7" s="23"/>
    </row>
    <row r="8" spans="1:46" s="2" customFormat="1" ht="12" customHeight="1">
      <c r="A8" s="37"/>
      <c r="B8" s="42"/>
      <c r="C8" s="37"/>
      <c r="D8" s="108" t="s">
        <v>99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5" t="s">
        <v>100</v>
      </c>
      <c r="F9" s="386"/>
      <c r="G9" s="386"/>
      <c r="H9" s="386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8. 7. 2024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7" t="str">
        <f>'Rekapitulace stavby'!E14</f>
        <v>Vyplň údaj</v>
      </c>
      <c r="F18" s="388"/>
      <c r="G18" s="388"/>
      <c r="H18" s="388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9" t="s">
        <v>19</v>
      </c>
      <c r="F27" s="389"/>
      <c r="G27" s="389"/>
      <c r="H27" s="38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ROUND(J100,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ROUND((SUM(BE100:BE353)),  2)</f>
        <v>0</v>
      </c>
      <c r="G33" s="37"/>
      <c r="H33" s="37"/>
      <c r="I33" s="121">
        <v>0.21</v>
      </c>
      <c r="J33" s="120">
        <f>ROUND(((SUM(BE100:BE353))*I33),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ROUND((SUM(BF100:BF353)),  2)</f>
        <v>0</v>
      </c>
      <c r="G34" s="37"/>
      <c r="H34" s="37"/>
      <c r="I34" s="121">
        <v>0.12</v>
      </c>
      <c r="J34" s="120">
        <f>ROUND(((SUM(BF100:BF353))*I34),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ROUND((SUM(BG100:BG353)),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ROUND((SUM(BH100:BH353)),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ROUND((SUM(BI100:BI353)),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101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0" t="str">
        <f>E7</f>
        <v>Úprava areálu - středisko Rudíkov</v>
      </c>
      <c r="F48" s="391"/>
      <c r="G48" s="391"/>
      <c r="H48" s="391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99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3" t="str">
        <f>E9</f>
        <v>01 - spodní stavba</v>
      </c>
      <c r="F50" s="392"/>
      <c r="G50" s="392"/>
      <c r="H50" s="39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Rudíkov</v>
      </c>
      <c r="G52" s="39"/>
      <c r="H52" s="39"/>
      <c r="I52" s="32" t="s">
        <v>23</v>
      </c>
      <c r="J52" s="62" t="str">
        <f>IF(J12="","",J12)</f>
        <v>8. 7. 2024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KSÚSV, př.org., Kosovská 1122/16, Jihlava 58601</v>
      </c>
      <c r="G54" s="39"/>
      <c r="H54" s="39"/>
      <c r="I54" s="32" t="s">
        <v>31</v>
      </c>
      <c r="J54" s="35" t="str">
        <f>E21</f>
        <v>Obchodní projekt Jihlůava, spol.s 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Fr.Neuwirth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102</v>
      </c>
      <c r="D57" s="134"/>
      <c r="E57" s="134"/>
      <c r="F57" s="134"/>
      <c r="G57" s="134"/>
      <c r="H57" s="134"/>
      <c r="I57" s="134"/>
      <c r="J57" s="135" t="s">
        <v>103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J100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104</v>
      </c>
    </row>
    <row r="60" spans="1:47" s="9" customFormat="1" ht="24.95" customHeight="1">
      <c r="B60" s="137"/>
      <c r="C60" s="138"/>
      <c r="D60" s="139" t="s">
        <v>105</v>
      </c>
      <c r="E60" s="140"/>
      <c r="F60" s="140"/>
      <c r="G60" s="140"/>
      <c r="H60" s="140"/>
      <c r="I60" s="140"/>
      <c r="J60" s="141">
        <f>J101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106</v>
      </c>
      <c r="E61" s="146"/>
      <c r="F61" s="146"/>
      <c r="G61" s="146"/>
      <c r="H61" s="146"/>
      <c r="I61" s="146"/>
      <c r="J61" s="147">
        <f>J102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107</v>
      </c>
      <c r="E62" s="146"/>
      <c r="F62" s="146"/>
      <c r="G62" s="146"/>
      <c r="H62" s="146"/>
      <c r="I62" s="146"/>
      <c r="J62" s="147">
        <f>J177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108</v>
      </c>
      <c r="E63" s="146"/>
      <c r="F63" s="146"/>
      <c r="G63" s="146"/>
      <c r="H63" s="146"/>
      <c r="I63" s="146"/>
      <c r="J63" s="147">
        <f>J199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109</v>
      </c>
      <c r="E64" s="146"/>
      <c r="F64" s="146"/>
      <c r="G64" s="146"/>
      <c r="H64" s="146"/>
      <c r="I64" s="146"/>
      <c r="J64" s="147">
        <f>J227</f>
        <v>0</v>
      </c>
      <c r="K64" s="144"/>
      <c r="L64" s="148"/>
    </row>
    <row r="65" spans="2:12" s="10" customFormat="1" ht="14.85" customHeight="1">
      <c r="B65" s="143"/>
      <c r="C65" s="144"/>
      <c r="D65" s="145" t="s">
        <v>110</v>
      </c>
      <c r="E65" s="146"/>
      <c r="F65" s="146"/>
      <c r="G65" s="146"/>
      <c r="H65" s="146"/>
      <c r="I65" s="146"/>
      <c r="J65" s="147">
        <f>J228</f>
        <v>0</v>
      </c>
      <c r="K65" s="144"/>
      <c r="L65" s="148"/>
    </row>
    <row r="66" spans="2:12" s="10" customFormat="1" ht="19.899999999999999" customHeight="1">
      <c r="B66" s="143"/>
      <c r="C66" s="144"/>
      <c r="D66" s="145" t="s">
        <v>111</v>
      </c>
      <c r="E66" s="146"/>
      <c r="F66" s="146"/>
      <c r="G66" s="146"/>
      <c r="H66" s="146"/>
      <c r="I66" s="146"/>
      <c r="J66" s="147">
        <f>J232</f>
        <v>0</v>
      </c>
      <c r="K66" s="144"/>
      <c r="L66" s="148"/>
    </row>
    <row r="67" spans="2:12" s="10" customFormat="1" ht="19.899999999999999" customHeight="1">
      <c r="B67" s="143"/>
      <c r="C67" s="144"/>
      <c r="D67" s="145" t="s">
        <v>112</v>
      </c>
      <c r="E67" s="146"/>
      <c r="F67" s="146"/>
      <c r="G67" s="146"/>
      <c r="H67" s="146"/>
      <c r="I67" s="146"/>
      <c r="J67" s="147">
        <f>J245</f>
        <v>0</v>
      </c>
      <c r="K67" s="144"/>
      <c r="L67" s="148"/>
    </row>
    <row r="68" spans="2:12" s="10" customFormat="1" ht="19.899999999999999" customHeight="1">
      <c r="B68" s="143"/>
      <c r="C68" s="144"/>
      <c r="D68" s="145" t="s">
        <v>113</v>
      </c>
      <c r="E68" s="146"/>
      <c r="F68" s="146"/>
      <c r="G68" s="146"/>
      <c r="H68" s="146"/>
      <c r="I68" s="146"/>
      <c r="J68" s="147">
        <f>J263</f>
        <v>0</v>
      </c>
      <c r="K68" s="144"/>
      <c r="L68" s="148"/>
    </row>
    <row r="69" spans="2:12" s="10" customFormat="1" ht="14.85" customHeight="1">
      <c r="B69" s="143"/>
      <c r="C69" s="144"/>
      <c r="D69" s="145" t="s">
        <v>114</v>
      </c>
      <c r="E69" s="146"/>
      <c r="F69" s="146"/>
      <c r="G69" s="146"/>
      <c r="H69" s="146"/>
      <c r="I69" s="146"/>
      <c r="J69" s="147">
        <f>J264</f>
        <v>0</v>
      </c>
      <c r="K69" s="144"/>
      <c r="L69" s="148"/>
    </row>
    <row r="70" spans="2:12" s="10" customFormat="1" ht="14.85" customHeight="1">
      <c r="B70" s="143"/>
      <c r="C70" s="144"/>
      <c r="D70" s="145" t="s">
        <v>115</v>
      </c>
      <c r="E70" s="146"/>
      <c r="F70" s="146"/>
      <c r="G70" s="146"/>
      <c r="H70" s="146"/>
      <c r="I70" s="146"/>
      <c r="J70" s="147">
        <f>J277</f>
        <v>0</v>
      </c>
      <c r="K70" s="144"/>
      <c r="L70" s="148"/>
    </row>
    <row r="71" spans="2:12" s="10" customFormat="1" ht="19.899999999999999" customHeight="1">
      <c r="B71" s="143"/>
      <c r="C71" s="144"/>
      <c r="D71" s="145" t="s">
        <v>116</v>
      </c>
      <c r="E71" s="146"/>
      <c r="F71" s="146"/>
      <c r="G71" s="146"/>
      <c r="H71" s="146"/>
      <c r="I71" s="146"/>
      <c r="J71" s="147">
        <f>J283</f>
        <v>0</v>
      </c>
      <c r="K71" s="144"/>
      <c r="L71" s="148"/>
    </row>
    <row r="72" spans="2:12" s="10" customFormat="1" ht="14.85" customHeight="1">
      <c r="B72" s="143"/>
      <c r="C72" s="144"/>
      <c r="D72" s="145" t="s">
        <v>117</v>
      </c>
      <c r="E72" s="146"/>
      <c r="F72" s="146"/>
      <c r="G72" s="146"/>
      <c r="H72" s="146"/>
      <c r="I72" s="146"/>
      <c r="J72" s="147">
        <f>J284</f>
        <v>0</v>
      </c>
      <c r="K72" s="144"/>
      <c r="L72" s="148"/>
    </row>
    <row r="73" spans="2:12" s="10" customFormat="1" ht="14.85" customHeight="1">
      <c r="B73" s="143"/>
      <c r="C73" s="144"/>
      <c r="D73" s="145" t="s">
        <v>118</v>
      </c>
      <c r="E73" s="146"/>
      <c r="F73" s="146"/>
      <c r="G73" s="146"/>
      <c r="H73" s="146"/>
      <c r="I73" s="146"/>
      <c r="J73" s="147">
        <f>J295</f>
        <v>0</v>
      </c>
      <c r="K73" s="144"/>
      <c r="L73" s="148"/>
    </row>
    <row r="74" spans="2:12" s="10" customFormat="1" ht="19.899999999999999" customHeight="1">
      <c r="B74" s="143"/>
      <c r="C74" s="144"/>
      <c r="D74" s="145" t="s">
        <v>119</v>
      </c>
      <c r="E74" s="146"/>
      <c r="F74" s="146"/>
      <c r="G74" s="146"/>
      <c r="H74" s="146"/>
      <c r="I74" s="146"/>
      <c r="J74" s="147">
        <f>J301</f>
        <v>0</v>
      </c>
      <c r="K74" s="144"/>
      <c r="L74" s="148"/>
    </row>
    <row r="75" spans="2:12" s="10" customFormat="1" ht="19.899999999999999" customHeight="1">
      <c r="B75" s="143"/>
      <c r="C75" s="144"/>
      <c r="D75" s="145" t="s">
        <v>120</v>
      </c>
      <c r="E75" s="146"/>
      <c r="F75" s="146"/>
      <c r="G75" s="146"/>
      <c r="H75" s="146"/>
      <c r="I75" s="146"/>
      <c r="J75" s="147">
        <f>J311</f>
        <v>0</v>
      </c>
      <c r="K75" s="144"/>
      <c r="L75" s="148"/>
    </row>
    <row r="76" spans="2:12" s="9" customFormat="1" ht="24.95" customHeight="1">
      <c r="B76" s="137"/>
      <c r="C76" s="138"/>
      <c r="D76" s="139" t="s">
        <v>121</v>
      </c>
      <c r="E76" s="140"/>
      <c r="F76" s="140"/>
      <c r="G76" s="140"/>
      <c r="H76" s="140"/>
      <c r="I76" s="140"/>
      <c r="J76" s="141">
        <f>J314</f>
        <v>0</v>
      </c>
      <c r="K76" s="138"/>
      <c r="L76" s="142"/>
    </row>
    <row r="77" spans="2:12" s="10" customFormat="1" ht="19.899999999999999" customHeight="1">
      <c r="B77" s="143"/>
      <c r="C77" s="144"/>
      <c r="D77" s="145" t="s">
        <v>122</v>
      </c>
      <c r="E77" s="146"/>
      <c r="F77" s="146"/>
      <c r="G77" s="146"/>
      <c r="H77" s="146"/>
      <c r="I77" s="146"/>
      <c r="J77" s="147">
        <f>J315</f>
        <v>0</v>
      </c>
      <c r="K77" s="144"/>
      <c r="L77" s="148"/>
    </row>
    <row r="78" spans="2:12" s="10" customFormat="1" ht="19.899999999999999" customHeight="1">
      <c r="B78" s="143"/>
      <c r="C78" s="144"/>
      <c r="D78" s="145" t="s">
        <v>123</v>
      </c>
      <c r="E78" s="146"/>
      <c r="F78" s="146"/>
      <c r="G78" s="146"/>
      <c r="H78" s="146"/>
      <c r="I78" s="146"/>
      <c r="J78" s="147">
        <f>J332</f>
        <v>0</v>
      </c>
      <c r="K78" s="144"/>
      <c r="L78" s="148"/>
    </row>
    <row r="79" spans="2:12" s="10" customFormat="1" ht="19.899999999999999" customHeight="1">
      <c r="B79" s="143"/>
      <c r="C79" s="144"/>
      <c r="D79" s="145" t="s">
        <v>124</v>
      </c>
      <c r="E79" s="146"/>
      <c r="F79" s="146"/>
      <c r="G79" s="146"/>
      <c r="H79" s="146"/>
      <c r="I79" s="146"/>
      <c r="J79" s="147">
        <f>J338</f>
        <v>0</v>
      </c>
      <c r="K79" s="144"/>
      <c r="L79" s="148"/>
    </row>
    <row r="80" spans="2:12" s="9" customFormat="1" ht="24.95" customHeight="1">
      <c r="B80" s="137"/>
      <c r="C80" s="138"/>
      <c r="D80" s="139" t="s">
        <v>125</v>
      </c>
      <c r="E80" s="140"/>
      <c r="F80" s="140"/>
      <c r="G80" s="140"/>
      <c r="H80" s="140"/>
      <c r="I80" s="140"/>
      <c r="J80" s="141">
        <f>J351</f>
        <v>0</v>
      </c>
      <c r="K80" s="138"/>
      <c r="L80" s="142"/>
    </row>
    <row r="81" spans="1:31" s="2" customFormat="1" ht="21.7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31" s="2" customFormat="1" ht="6.95" customHeight="1">
      <c r="A82" s="37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6" spans="1:31" s="2" customFormat="1" ht="6.95" customHeight="1">
      <c r="A86" s="37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2" customFormat="1" ht="24.95" customHeight="1">
      <c r="A87" s="37"/>
      <c r="B87" s="38"/>
      <c r="C87" s="26" t="s">
        <v>126</v>
      </c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31" s="2" customFormat="1" ht="6.9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12" customHeight="1">
      <c r="A89" s="37"/>
      <c r="B89" s="38"/>
      <c r="C89" s="32" t="s">
        <v>16</v>
      </c>
      <c r="D89" s="39"/>
      <c r="E89" s="39"/>
      <c r="F89" s="39"/>
      <c r="G89" s="39"/>
      <c r="H89" s="39"/>
      <c r="I89" s="39"/>
      <c r="J89" s="39"/>
      <c r="K89" s="39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6.5" customHeight="1">
      <c r="A90" s="37"/>
      <c r="B90" s="38"/>
      <c r="C90" s="39"/>
      <c r="D90" s="39"/>
      <c r="E90" s="390" t="str">
        <f>E7</f>
        <v>Úprava areálu - středisko Rudíkov</v>
      </c>
      <c r="F90" s="391"/>
      <c r="G90" s="391"/>
      <c r="H90" s="391"/>
      <c r="I90" s="39"/>
      <c r="J90" s="39"/>
      <c r="K90" s="39"/>
      <c r="L90" s="10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12" customHeight="1">
      <c r="A91" s="37"/>
      <c r="B91" s="38"/>
      <c r="C91" s="32" t="s">
        <v>99</v>
      </c>
      <c r="D91" s="39"/>
      <c r="E91" s="39"/>
      <c r="F91" s="39"/>
      <c r="G91" s="39"/>
      <c r="H91" s="39"/>
      <c r="I91" s="39"/>
      <c r="J91" s="39"/>
      <c r="K91" s="39"/>
      <c r="L91" s="10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16.5" customHeight="1">
      <c r="A92" s="37"/>
      <c r="B92" s="38"/>
      <c r="C92" s="39"/>
      <c r="D92" s="39"/>
      <c r="E92" s="343" t="str">
        <f>E9</f>
        <v>01 - spodní stavba</v>
      </c>
      <c r="F92" s="392"/>
      <c r="G92" s="392"/>
      <c r="H92" s="392"/>
      <c r="I92" s="39"/>
      <c r="J92" s="39"/>
      <c r="K92" s="39"/>
      <c r="L92" s="10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6.95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0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12" customHeight="1">
      <c r="A94" s="37"/>
      <c r="B94" s="38"/>
      <c r="C94" s="32" t="s">
        <v>21</v>
      </c>
      <c r="D94" s="39"/>
      <c r="E94" s="39"/>
      <c r="F94" s="30" t="str">
        <f>F12</f>
        <v>Rudíkov</v>
      </c>
      <c r="G94" s="39"/>
      <c r="H94" s="39"/>
      <c r="I94" s="32" t="s">
        <v>23</v>
      </c>
      <c r="J94" s="62" t="str">
        <f>IF(J12="","",J12)</f>
        <v>8. 7. 2024</v>
      </c>
      <c r="K94" s="39"/>
      <c r="L94" s="10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6.95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0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25.7" customHeight="1">
      <c r="A96" s="37"/>
      <c r="B96" s="38"/>
      <c r="C96" s="32" t="s">
        <v>25</v>
      </c>
      <c r="D96" s="39"/>
      <c r="E96" s="39"/>
      <c r="F96" s="30" t="str">
        <f>E15</f>
        <v>KSÚSV, př.org., Kosovská 1122/16, Jihlava 58601</v>
      </c>
      <c r="G96" s="39"/>
      <c r="H96" s="39"/>
      <c r="I96" s="32" t="s">
        <v>31</v>
      </c>
      <c r="J96" s="35" t="str">
        <f>E21</f>
        <v>Obchodní projekt Jihlůava, spol.s r.o.</v>
      </c>
      <c r="K96" s="39"/>
      <c r="L96" s="10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5.2" customHeight="1">
      <c r="A97" s="37"/>
      <c r="B97" s="38"/>
      <c r="C97" s="32" t="s">
        <v>29</v>
      </c>
      <c r="D97" s="39"/>
      <c r="E97" s="39"/>
      <c r="F97" s="30" t="str">
        <f>IF(E18="","",E18)</f>
        <v>Vyplň údaj</v>
      </c>
      <c r="G97" s="39"/>
      <c r="H97" s="39"/>
      <c r="I97" s="32" t="s">
        <v>34</v>
      </c>
      <c r="J97" s="35" t="str">
        <f>E24</f>
        <v>Fr.Neuwirth</v>
      </c>
      <c r="K97" s="39"/>
      <c r="L97" s="10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2" customFormat="1" ht="10.35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10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65" s="11" customFormat="1" ht="29.25" customHeight="1">
      <c r="A99" s="149"/>
      <c r="B99" s="150"/>
      <c r="C99" s="151" t="s">
        <v>127</v>
      </c>
      <c r="D99" s="152" t="s">
        <v>57</v>
      </c>
      <c r="E99" s="152" t="s">
        <v>53</v>
      </c>
      <c r="F99" s="152" t="s">
        <v>54</v>
      </c>
      <c r="G99" s="152" t="s">
        <v>128</v>
      </c>
      <c r="H99" s="152" t="s">
        <v>129</v>
      </c>
      <c r="I99" s="152" t="s">
        <v>130</v>
      </c>
      <c r="J99" s="152" t="s">
        <v>103</v>
      </c>
      <c r="K99" s="153" t="s">
        <v>131</v>
      </c>
      <c r="L99" s="154"/>
      <c r="M99" s="71" t="s">
        <v>19</v>
      </c>
      <c r="N99" s="72" t="s">
        <v>42</v>
      </c>
      <c r="O99" s="72" t="s">
        <v>132</v>
      </c>
      <c r="P99" s="72" t="s">
        <v>133</v>
      </c>
      <c r="Q99" s="72" t="s">
        <v>134</v>
      </c>
      <c r="R99" s="72" t="s">
        <v>135</v>
      </c>
      <c r="S99" s="72" t="s">
        <v>136</v>
      </c>
      <c r="T99" s="73" t="s">
        <v>137</v>
      </c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</row>
    <row r="100" spans="1:65" s="2" customFormat="1" ht="22.9" customHeight="1">
      <c r="A100" s="37"/>
      <c r="B100" s="38"/>
      <c r="C100" s="78" t="s">
        <v>138</v>
      </c>
      <c r="D100" s="39"/>
      <c r="E100" s="39"/>
      <c r="F100" s="39"/>
      <c r="G100" s="39"/>
      <c r="H100" s="39"/>
      <c r="I100" s="39"/>
      <c r="J100" s="155">
        <f>BK100</f>
        <v>0</v>
      </c>
      <c r="K100" s="39"/>
      <c r="L100" s="42"/>
      <c r="M100" s="74"/>
      <c r="N100" s="156"/>
      <c r="O100" s="75"/>
      <c r="P100" s="157">
        <f>P101+P314+P351</f>
        <v>0</v>
      </c>
      <c r="Q100" s="75"/>
      <c r="R100" s="157">
        <f>R101+R314+R351</f>
        <v>104.43542767</v>
      </c>
      <c r="S100" s="75"/>
      <c r="T100" s="158">
        <f>T101+T314+T351</f>
        <v>64.22399999999999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71</v>
      </c>
      <c r="AU100" s="20" t="s">
        <v>104</v>
      </c>
      <c r="BK100" s="159">
        <f>BK101+BK314+BK351</f>
        <v>0</v>
      </c>
    </row>
    <row r="101" spans="1:65" s="12" customFormat="1" ht="25.9" customHeight="1">
      <c r="B101" s="160"/>
      <c r="C101" s="161"/>
      <c r="D101" s="162" t="s">
        <v>71</v>
      </c>
      <c r="E101" s="163" t="s">
        <v>139</v>
      </c>
      <c r="F101" s="163" t="s">
        <v>140</v>
      </c>
      <c r="G101" s="161"/>
      <c r="H101" s="161"/>
      <c r="I101" s="164"/>
      <c r="J101" s="165">
        <f>BK101</f>
        <v>0</v>
      </c>
      <c r="K101" s="161"/>
      <c r="L101" s="166"/>
      <c r="M101" s="167"/>
      <c r="N101" s="168"/>
      <c r="O101" s="168"/>
      <c r="P101" s="169">
        <f>P102+P177+P199+P227+P232+P245+P263+P283+P301+P311</f>
        <v>0</v>
      </c>
      <c r="Q101" s="168"/>
      <c r="R101" s="169">
        <f>R102+R177+R199+R227+R232+R245+R263+R283+R301+R311</f>
        <v>103.70879947</v>
      </c>
      <c r="S101" s="168"/>
      <c r="T101" s="170">
        <f>T102+T177+T199+T227+T232+T245+T263+T283+T301+T311</f>
        <v>64.22399999999999</v>
      </c>
      <c r="AR101" s="171" t="s">
        <v>80</v>
      </c>
      <c r="AT101" s="172" t="s">
        <v>71</v>
      </c>
      <c r="AU101" s="172" t="s">
        <v>72</v>
      </c>
      <c r="AY101" s="171" t="s">
        <v>141</v>
      </c>
      <c r="BK101" s="173">
        <f>BK102+BK177+BK199+BK227+BK232+BK245+BK263+BK283+BK301+BK311</f>
        <v>0</v>
      </c>
    </row>
    <row r="102" spans="1:65" s="12" customFormat="1" ht="22.9" customHeight="1">
      <c r="B102" s="160"/>
      <c r="C102" s="161"/>
      <c r="D102" s="162" t="s">
        <v>71</v>
      </c>
      <c r="E102" s="174" t="s">
        <v>80</v>
      </c>
      <c r="F102" s="174" t="s">
        <v>142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SUM(P103:P176)</f>
        <v>0</v>
      </c>
      <c r="Q102" s="168"/>
      <c r="R102" s="169">
        <f>SUM(R103:R176)</f>
        <v>5.7707699999999994E-2</v>
      </c>
      <c r="S102" s="168"/>
      <c r="T102" s="170">
        <f>SUM(T103:T176)</f>
        <v>0</v>
      </c>
      <c r="AR102" s="171" t="s">
        <v>80</v>
      </c>
      <c r="AT102" s="172" t="s">
        <v>71</v>
      </c>
      <c r="AU102" s="172" t="s">
        <v>80</v>
      </c>
      <c r="AY102" s="171" t="s">
        <v>141</v>
      </c>
      <c r="BK102" s="173">
        <f>SUM(BK103:BK176)</f>
        <v>0</v>
      </c>
    </row>
    <row r="103" spans="1:65" s="2" customFormat="1" ht="24.2" customHeight="1">
      <c r="A103" s="37"/>
      <c r="B103" s="38"/>
      <c r="C103" s="176" t="s">
        <v>80</v>
      </c>
      <c r="D103" s="176" t="s">
        <v>143</v>
      </c>
      <c r="E103" s="177" t="s">
        <v>144</v>
      </c>
      <c r="F103" s="178" t="s">
        <v>145</v>
      </c>
      <c r="G103" s="179" t="s">
        <v>146</v>
      </c>
      <c r="H103" s="180">
        <v>12.637</v>
      </c>
      <c r="I103" s="181"/>
      <c r="J103" s="182">
        <f>ROUND(I103*H103,2)</f>
        <v>0</v>
      </c>
      <c r="K103" s="178" t="s">
        <v>147</v>
      </c>
      <c r="L103" s="42"/>
      <c r="M103" s="183" t="s">
        <v>19</v>
      </c>
      <c r="N103" s="184" t="s">
        <v>43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148</v>
      </c>
      <c r="AT103" s="187" t="s">
        <v>143</v>
      </c>
      <c r="AU103" s="187" t="s">
        <v>82</v>
      </c>
      <c r="AY103" s="20" t="s">
        <v>141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80</v>
      </c>
      <c r="BK103" s="188">
        <f>ROUND(I103*H103,2)</f>
        <v>0</v>
      </c>
      <c r="BL103" s="20" t="s">
        <v>148</v>
      </c>
      <c r="BM103" s="187" t="s">
        <v>149</v>
      </c>
    </row>
    <row r="104" spans="1:65" s="2" customFormat="1" ht="11.25">
      <c r="A104" s="37"/>
      <c r="B104" s="38"/>
      <c r="C104" s="39"/>
      <c r="D104" s="189" t="s">
        <v>150</v>
      </c>
      <c r="E104" s="39"/>
      <c r="F104" s="190" t="s">
        <v>151</v>
      </c>
      <c r="G104" s="39"/>
      <c r="H104" s="39"/>
      <c r="I104" s="191"/>
      <c r="J104" s="39"/>
      <c r="K104" s="39"/>
      <c r="L104" s="42"/>
      <c r="M104" s="192"/>
      <c r="N104" s="193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150</v>
      </c>
      <c r="AU104" s="20" t="s">
        <v>82</v>
      </c>
    </row>
    <row r="105" spans="1:65" s="13" customFormat="1" ht="11.25">
      <c r="B105" s="194"/>
      <c r="C105" s="195"/>
      <c r="D105" s="196" t="s">
        <v>152</v>
      </c>
      <c r="E105" s="197" t="s">
        <v>19</v>
      </c>
      <c r="F105" s="198" t="s">
        <v>153</v>
      </c>
      <c r="G105" s="195"/>
      <c r="H105" s="197" t="s">
        <v>19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152</v>
      </c>
      <c r="AU105" s="204" t="s">
        <v>82</v>
      </c>
      <c r="AV105" s="13" t="s">
        <v>80</v>
      </c>
      <c r="AW105" s="13" t="s">
        <v>33</v>
      </c>
      <c r="AX105" s="13" t="s">
        <v>72</v>
      </c>
      <c r="AY105" s="204" t="s">
        <v>141</v>
      </c>
    </row>
    <row r="106" spans="1:65" s="14" customFormat="1" ht="11.25">
      <c r="B106" s="205"/>
      <c r="C106" s="206"/>
      <c r="D106" s="196" t="s">
        <v>152</v>
      </c>
      <c r="E106" s="207" t="s">
        <v>19</v>
      </c>
      <c r="F106" s="208" t="s">
        <v>154</v>
      </c>
      <c r="G106" s="206"/>
      <c r="H106" s="209">
        <v>8.1940000000000008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152</v>
      </c>
      <c r="AU106" s="215" t="s">
        <v>82</v>
      </c>
      <c r="AV106" s="14" t="s">
        <v>82</v>
      </c>
      <c r="AW106" s="14" t="s">
        <v>33</v>
      </c>
      <c r="AX106" s="14" t="s">
        <v>72</v>
      </c>
      <c r="AY106" s="215" t="s">
        <v>141</v>
      </c>
    </row>
    <row r="107" spans="1:65" s="13" customFormat="1" ht="11.25">
      <c r="B107" s="194"/>
      <c r="C107" s="195"/>
      <c r="D107" s="196" t="s">
        <v>152</v>
      </c>
      <c r="E107" s="197" t="s">
        <v>19</v>
      </c>
      <c r="F107" s="198" t="s">
        <v>155</v>
      </c>
      <c r="G107" s="195"/>
      <c r="H107" s="197" t="s">
        <v>19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152</v>
      </c>
      <c r="AU107" s="204" t="s">
        <v>82</v>
      </c>
      <c r="AV107" s="13" t="s">
        <v>80</v>
      </c>
      <c r="AW107" s="13" t="s">
        <v>33</v>
      </c>
      <c r="AX107" s="13" t="s">
        <v>72</v>
      </c>
      <c r="AY107" s="204" t="s">
        <v>141</v>
      </c>
    </row>
    <row r="108" spans="1:65" s="14" customFormat="1" ht="11.25">
      <c r="B108" s="205"/>
      <c r="C108" s="206"/>
      <c r="D108" s="196" t="s">
        <v>152</v>
      </c>
      <c r="E108" s="207" t="s">
        <v>19</v>
      </c>
      <c r="F108" s="208" t="s">
        <v>156</v>
      </c>
      <c r="G108" s="206"/>
      <c r="H108" s="209">
        <v>2.57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152</v>
      </c>
      <c r="AU108" s="215" t="s">
        <v>82</v>
      </c>
      <c r="AV108" s="14" t="s">
        <v>82</v>
      </c>
      <c r="AW108" s="14" t="s">
        <v>33</v>
      </c>
      <c r="AX108" s="14" t="s">
        <v>72</v>
      </c>
      <c r="AY108" s="215" t="s">
        <v>141</v>
      </c>
    </row>
    <row r="109" spans="1:65" s="15" customFormat="1" ht="11.25">
      <c r="B109" s="216"/>
      <c r="C109" s="217"/>
      <c r="D109" s="196" t="s">
        <v>152</v>
      </c>
      <c r="E109" s="218" t="s">
        <v>19</v>
      </c>
      <c r="F109" s="219" t="s">
        <v>157</v>
      </c>
      <c r="G109" s="217"/>
      <c r="H109" s="220">
        <v>10.764000000000001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152</v>
      </c>
      <c r="AU109" s="226" t="s">
        <v>82</v>
      </c>
      <c r="AV109" s="15" t="s">
        <v>158</v>
      </c>
      <c r="AW109" s="15" t="s">
        <v>33</v>
      </c>
      <c r="AX109" s="15" t="s">
        <v>72</v>
      </c>
      <c r="AY109" s="226" t="s">
        <v>141</v>
      </c>
    </row>
    <row r="110" spans="1:65" s="13" customFormat="1" ht="11.25">
      <c r="B110" s="194"/>
      <c r="C110" s="195"/>
      <c r="D110" s="196" t="s">
        <v>152</v>
      </c>
      <c r="E110" s="197" t="s">
        <v>19</v>
      </c>
      <c r="F110" s="198" t="s">
        <v>159</v>
      </c>
      <c r="G110" s="195"/>
      <c r="H110" s="197" t="s">
        <v>19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152</v>
      </c>
      <c r="AU110" s="204" t="s">
        <v>82</v>
      </c>
      <c r="AV110" s="13" t="s">
        <v>80</v>
      </c>
      <c r="AW110" s="13" t="s">
        <v>33</v>
      </c>
      <c r="AX110" s="13" t="s">
        <v>72</v>
      </c>
      <c r="AY110" s="204" t="s">
        <v>141</v>
      </c>
    </row>
    <row r="111" spans="1:65" s="14" customFormat="1" ht="11.25">
      <c r="B111" s="205"/>
      <c r="C111" s="206"/>
      <c r="D111" s="196" t="s">
        <v>152</v>
      </c>
      <c r="E111" s="207" t="s">
        <v>19</v>
      </c>
      <c r="F111" s="208" t="s">
        <v>160</v>
      </c>
      <c r="G111" s="206"/>
      <c r="H111" s="209">
        <v>0.42099999999999999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152</v>
      </c>
      <c r="AU111" s="215" t="s">
        <v>82</v>
      </c>
      <c r="AV111" s="14" t="s">
        <v>82</v>
      </c>
      <c r="AW111" s="14" t="s">
        <v>33</v>
      </c>
      <c r="AX111" s="14" t="s">
        <v>72</v>
      </c>
      <c r="AY111" s="215" t="s">
        <v>141</v>
      </c>
    </row>
    <row r="112" spans="1:65" s="14" customFormat="1" ht="11.25">
      <c r="B112" s="205"/>
      <c r="C112" s="206"/>
      <c r="D112" s="196" t="s">
        <v>152</v>
      </c>
      <c r="E112" s="207" t="s">
        <v>19</v>
      </c>
      <c r="F112" s="208" t="s">
        <v>161</v>
      </c>
      <c r="G112" s="206"/>
      <c r="H112" s="209">
        <v>0.157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152</v>
      </c>
      <c r="AU112" s="215" t="s">
        <v>82</v>
      </c>
      <c r="AV112" s="14" t="s">
        <v>82</v>
      </c>
      <c r="AW112" s="14" t="s">
        <v>33</v>
      </c>
      <c r="AX112" s="14" t="s">
        <v>72</v>
      </c>
      <c r="AY112" s="215" t="s">
        <v>141</v>
      </c>
    </row>
    <row r="113" spans="1:65" s="14" customFormat="1" ht="11.25">
      <c r="B113" s="205"/>
      <c r="C113" s="206"/>
      <c r="D113" s="196" t="s">
        <v>152</v>
      </c>
      <c r="E113" s="207" t="s">
        <v>19</v>
      </c>
      <c r="F113" s="208" t="s">
        <v>162</v>
      </c>
      <c r="G113" s="206"/>
      <c r="H113" s="209">
        <v>9.7000000000000003E-2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152</v>
      </c>
      <c r="AU113" s="215" t="s">
        <v>82</v>
      </c>
      <c r="AV113" s="14" t="s">
        <v>82</v>
      </c>
      <c r="AW113" s="14" t="s">
        <v>33</v>
      </c>
      <c r="AX113" s="14" t="s">
        <v>72</v>
      </c>
      <c r="AY113" s="215" t="s">
        <v>141</v>
      </c>
    </row>
    <row r="114" spans="1:65" s="14" customFormat="1" ht="11.25">
      <c r="B114" s="205"/>
      <c r="C114" s="206"/>
      <c r="D114" s="196" t="s">
        <v>152</v>
      </c>
      <c r="E114" s="207" t="s">
        <v>19</v>
      </c>
      <c r="F114" s="208" t="s">
        <v>163</v>
      </c>
      <c r="G114" s="206"/>
      <c r="H114" s="209">
        <v>3.6999999999999998E-2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152</v>
      </c>
      <c r="AU114" s="215" t="s">
        <v>82</v>
      </c>
      <c r="AV114" s="14" t="s">
        <v>82</v>
      </c>
      <c r="AW114" s="14" t="s">
        <v>33</v>
      </c>
      <c r="AX114" s="14" t="s">
        <v>72</v>
      </c>
      <c r="AY114" s="215" t="s">
        <v>141</v>
      </c>
    </row>
    <row r="115" spans="1:65" s="14" customFormat="1" ht="11.25">
      <c r="B115" s="205"/>
      <c r="C115" s="206"/>
      <c r="D115" s="196" t="s">
        <v>152</v>
      </c>
      <c r="E115" s="207" t="s">
        <v>19</v>
      </c>
      <c r="F115" s="208" t="s">
        <v>164</v>
      </c>
      <c r="G115" s="206"/>
      <c r="H115" s="209">
        <v>5.8000000000000003E-2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152</v>
      </c>
      <c r="AU115" s="215" t="s">
        <v>82</v>
      </c>
      <c r="AV115" s="14" t="s">
        <v>82</v>
      </c>
      <c r="AW115" s="14" t="s">
        <v>33</v>
      </c>
      <c r="AX115" s="14" t="s">
        <v>72</v>
      </c>
      <c r="AY115" s="215" t="s">
        <v>141</v>
      </c>
    </row>
    <row r="116" spans="1:65" s="15" customFormat="1" ht="11.25">
      <c r="B116" s="216"/>
      <c r="C116" s="217"/>
      <c r="D116" s="196" t="s">
        <v>152</v>
      </c>
      <c r="E116" s="218" t="s">
        <v>19</v>
      </c>
      <c r="F116" s="219" t="s">
        <v>157</v>
      </c>
      <c r="G116" s="217"/>
      <c r="H116" s="220">
        <v>0.77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152</v>
      </c>
      <c r="AU116" s="226" t="s">
        <v>82</v>
      </c>
      <c r="AV116" s="15" t="s">
        <v>158</v>
      </c>
      <c r="AW116" s="15" t="s">
        <v>33</v>
      </c>
      <c r="AX116" s="15" t="s">
        <v>72</v>
      </c>
      <c r="AY116" s="226" t="s">
        <v>141</v>
      </c>
    </row>
    <row r="117" spans="1:65" s="13" customFormat="1" ht="11.25">
      <c r="B117" s="194"/>
      <c r="C117" s="195"/>
      <c r="D117" s="196" t="s">
        <v>152</v>
      </c>
      <c r="E117" s="197" t="s">
        <v>19</v>
      </c>
      <c r="F117" s="198" t="s">
        <v>165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152</v>
      </c>
      <c r="AU117" s="204" t="s">
        <v>82</v>
      </c>
      <c r="AV117" s="13" t="s">
        <v>80</v>
      </c>
      <c r="AW117" s="13" t="s">
        <v>33</v>
      </c>
      <c r="AX117" s="13" t="s">
        <v>72</v>
      </c>
      <c r="AY117" s="204" t="s">
        <v>141</v>
      </c>
    </row>
    <row r="118" spans="1:65" s="14" customFormat="1" ht="11.25">
      <c r="B118" s="205"/>
      <c r="C118" s="206"/>
      <c r="D118" s="196" t="s">
        <v>152</v>
      </c>
      <c r="E118" s="207" t="s">
        <v>19</v>
      </c>
      <c r="F118" s="208" t="s">
        <v>166</v>
      </c>
      <c r="G118" s="206"/>
      <c r="H118" s="209">
        <v>1.103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152</v>
      </c>
      <c r="AU118" s="215" t="s">
        <v>82</v>
      </c>
      <c r="AV118" s="14" t="s">
        <v>82</v>
      </c>
      <c r="AW118" s="14" t="s">
        <v>33</v>
      </c>
      <c r="AX118" s="14" t="s">
        <v>72</v>
      </c>
      <c r="AY118" s="215" t="s">
        <v>141</v>
      </c>
    </row>
    <row r="119" spans="1:65" s="15" customFormat="1" ht="11.25">
      <c r="B119" s="216"/>
      <c r="C119" s="217"/>
      <c r="D119" s="196" t="s">
        <v>152</v>
      </c>
      <c r="E119" s="218" t="s">
        <v>19</v>
      </c>
      <c r="F119" s="219" t="s">
        <v>157</v>
      </c>
      <c r="G119" s="217"/>
      <c r="H119" s="220">
        <v>1.103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152</v>
      </c>
      <c r="AU119" s="226" t="s">
        <v>82</v>
      </c>
      <c r="AV119" s="15" t="s">
        <v>158</v>
      </c>
      <c r="AW119" s="15" t="s">
        <v>33</v>
      </c>
      <c r="AX119" s="15" t="s">
        <v>72</v>
      </c>
      <c r="AY119" s="226" t="s">
        <v>141</v>
      </c>
    </row>
    <row r="120" spans="1:65" s="16" customFormat="1" ht="11.25">
      <c r="B120" s="227"/>
      <c r="C120" s="228"/>
      <c r="D120" s="196" t="s">
        <v>152</v>
      </c>
      <c r="E120" s="229" t="s">
        <v>19</v>
      </c>
      <c r="F120" s="230" t="s">
        <v>167</v>
      </c>
      <c r="G120" s="228"/>
      <c r="H120" s="231">
        <v>12.637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152</v>
      </c>
      <c r="AU120" s="237" t="s">
        <v>82</v>
      </c>
      <c r="AV120" s="16" t="s">
        <v>148</v>
      </c>
      <c r="AW120" s="16" t="s">
        <v>33</v>
      </c>
      <c r="AX120" s="16" t="s">
        <v>80</v>
      </c>
      <c r="AY120" s="237" t="s">
        <v>141</v>
      </c>
    </row>
    <row r="121" spans="1:65" s="2" customFormat="1" ht="24.2" customHeight="1">
      <c r="A121" s="37"/>
      <c r="B121" s="38"/>
      <c r="C121" s="176" t="s">
        <v>82</v>
      </c>
      <c r="D121" s="176" t="s">
        <v>143</v>
      </c>
      <c r="E121" s="177" t="s">
        <v>168</v>
      </c>
      <c r="F121" s="178" t="s">
        <v>169</v>
      </c>
      <c r="G121" s="179" t="s">
        <v>146</v>
      </c>
      <c r="H121" s="180">
        <v>2.1909999999999998</v>
      </c>
      <c r="I121" s="181"/>
      <c r="J121" s="182">
        <f>ROUND(I121*H121,2)</f>
        <v>0</v>
      </c>
      <c r="K121" s="178" t="s">
        <v>147</v>
      </c>
      <c r="L121" s="42"/>
      <c r="M121" s="183" t="s">
        <v>19</v>
      </c>
      <c r="N121" s="184" t="s">
        <v>43</v>
      </c>
      <c r="O121" s="67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148</v>
      </c>
      <c r="AT121" s="187" t="s">
        <v>143</v>
      </c>
      <c r="AU121" s="187" t="s">
        <v>82</v>
      </c>
      <c r="AY121" s="20" t="s">
        <v>141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80</v>
      </c>
      <c r="BK121" s="188">
        <f>ROUND(I121*H121,2)</f>
        <v>0</v>
      </c>
      <c r="BL121" s="20" t="s">
        <v>148</v>
      </c>
      <c r="BM121" s="187" t="s">
        <v>170</v>
      </c>
    </row>
    <row r="122" spans="1:65" s="2" customFormat="1" ht="11.25">
      <c r="A122" s="37"/>
      <c r="B122" s="38"/>
      <c r="C122" s="39"/>
      <c r="D122" s="189" t="s">
        <v>150</v>
      </c>
      <c r="E122" s="39"/>
      <c r="F122" s="190" t="s">
        <v>171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150</v>
      </c>
      <c r="AU122" s="20" t="s">
        <v>82</v>
      </c>
    </row>
    <row r="123" spans="1:65" s="13" customFormat="1" ht="11.25">
      <c r="B123" s="194"/>
      <c r="C123" s="195"/>
      <c r="D123" s="196" t="s">
        <v>152</v>
      </c>
      <c r="E123" s="197" t="s">
        <v>19</v>
      </c>
      <c r="F123" s="198" t="s">
        <v>172</v>
      </c>
      <c r="G123" s="195"/>
      <c r="H123" s="197" t="s">
        <v>19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152</v>
      </c>
      <c r="AU123" s="204" t="s">
        <v>82</v>
      </c>
      <c r="AV123" s="13" t="s">
        <v>80</v>
      </c>
      <c r="AW123" s="13" t="s">
        <v>33</v>
      </c>
      <c r="AX123" s="13" t="s">
        <v>72</v>
      </c>
      <c r="AY123" s="204" t="s">
        <v>141</v>
      </c>
    </row>
    <row r="124" spans="1:65" s="14" customFormat="1" ht="11.25">
      <c r="B124" s="205"/>
      <c r="C124" s="206"/>
      <c r="D124" s="196" t="s">
        <v>152</v>
      </c>
      <c r="E124" s="207" t="s">
        <v>19</v>
      </c>
      <c r="F124" s="208" t="s">
        <v>173</v>
      </c>
      <c r="G124" s="206"/>
      <c r="H124" s="209">
        <v>1.421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152</v>
      </c>
      <c r="AU124" s="215" t="s">
        <v>82</v>
      </c>
      <c r="AV124" s="14" t="s">
        <v>82</v>
      </c>
      <c r="AW124" s="14" t="s">
        <v>33</v>
      </c>
      <c r="AX124" s="14" t="s">
        <v>72</v>
      </c>
      <c r="AY124" s="215" t="s">
        <v>141</v>
      </c>
    </row>
    <row r="125" spans="1:65" s="14" customFormat="1" ht="11.25">
      <c r="B125" s="205"/>
      <c r="C125" s="206"/>
      <c r="D125" s="196" t="s">
        <v>152</v>
      </c>
      <c r="E125" s="207" t="s">
        <v>19</v>
      </c>
      <c r="F125" s="208" t="s">
        <v>174</v>
      </c>
      <c r="G125" s="206"/>
      <c r="H125" s="209">
        <v>0.77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152</v>
      </c>
      <c r="AU125" s="215" t="s">
        <v>82</v>
      </c>
      <c r="AV125" s="14" t="s">
        <v>82</v>
      </c>
      <c r="AW125" s="14" t="s">
        <v>33</v>
      </c>
      <c r="AX125" s="14" t="s">
        <v>72</v>
      </c>
      <c r="AY125" s="215" t="s">
        <v>141</v>
      </c>
    </row>
    <row r="126" spans="1:65" s="15" customFormat="1" ht="11.25">
      <c r="B126" s="216"/>
      <c r="C126" s="217"/>
      <c r="D126" s="196" t="s">
        <v>152</v>
      </c>
      <c r="E126" s="218" t="s">
        <v>19</v>
      </c>
      <c r="F126" s="219" t="s">
        <v>157</v>
      </c>
      <c r="G126" s="217"/>
      <c r="H126" s="220">
        <v>2.1909999999999998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152</v>
      </c>
      <c r="AU126" s="226" t="s">
        <v>82</v>
      </c>
      <c r="AV126" s="15" t="s">
        <v>158</v>
      </c>
      <c r="AW126" s="15" t="s">
        <v>33</v>
      </c>
      <c r="AX126" s="15" t="s">
        <v>80</v>
      </c>
      <c r="AY126" s="226" t="s">
        <v>141</v>
      </c>
    </row>
    <row r="127" spans="1:65" s="2" customFormat="1" ht="33" customHeight="1">
      <c r="A127" s="37"/>
      <c r="B127" s="38"/>
      <c r="C127" s="176" t="s">
        <v>158</v>
      </c>
      <c r="D127" s="176" t="s">
        <v>143</v>
      </c>
      <c r="E127" s="177" t="s">
        <v>175</v>
      </c>
      <c r="F127" s="178" t="s">
        <v>176</v>
      </c>
      <c r="G127" s="179" t="s">
        <v>146</v>
      </c>
      <c r="H127" s="180">
        <v>7.88</v>
      </c>
      <c r="I127" s="181"/>
      <c r="J127" s="182">
        <f>ROUND(I127*H127,2)</f>
        <v>0</v>
      </c>
      <c r="K127" s="178" t="s">
        <v>147</v>
      </c>
      <c r="L127" s="42"/>
      <c r="M127" s="183" t="s">
        <v>19</v>
      </c>
      <c r="N127" s="184" t="s">
        <v>43</v>
      </c>
      <c r="O127" s="67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148</v>
      </c>
      <c r="AT127" s="187" t="s">
        <v>143</v>
      </c>
      <c r="AU127" s="187" t="s">
        <v>82</v>
      </c>
      <c r="AY127" s="20" t="s">
        <v>141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80</v>
      </c>
      <c r="BK127" s="188">
        <f>ROUND(I127*H127,2)</f>
        <v>0</v>
      </c>
      <c r="BL127" s="20" t="s">
        <v>148</v>
      </c>
      <c r="BM127" s="187" t="s">
        <v>177</v>
      </c>
    </row>
    <row r="128" spans="1:65" s="2" customFormat="1" ht="11.25">
      <c r="A128" s="37"/>
      <c r="B128" s="38"/>
      <c r="C128" s="39"/>
      <c r="D128" s="189" t="s">
        <v>150</v>
      </c>
      <c r="E128" s="39"/>
      <c r="F128" s="190" t="s">
        <v>178</v>
      </c>
      <c r="G128" s="39"/>
      <c r="H128" s="39"/>
      <c r="I128" s="191"/>
      <c r="J128" s="39"/>
      <c r="K128" s="39"/>
      <c r="L128" s="42"/>
      <c r="M128" s="192"/>
      <c r="N128" s="193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150</v>
      </c>
      <c r="AU128" s="20" t="s">
        <v>82</v>
      </c>
    </row>
    <row r="129" spans="1:65" s="14" customFormat="1" ht="11.25">
      <c r="B129" s="205"/>
      <c r="C129" s="206"/>
      <c r="D129" s="196" t="s">
        <v>152</v>
      </c>
      <c r="E129" s="207" t="s">
        <v>19</v>
      </c>
      <c r="F129" s="208" t="s">
        <v>179</v>
      </c>
      <c r="G129" s="206"/>
      <c r="H129" s="209">
        <v>7.88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152</v>
      </c>
      <c r="AU129" s="215" t="s">
        <v>82</v>
      </c>
      <c r="AV129" s="14" t="s">
        <v>82</v>
      </c>
      <c r="AW129" s="14" t="s">
        <v>33</v>
      </c>
      <c r="AX129" s="14" t="s">
        <v>72</v>
      </c>
      <c r="AY129" s="215" t="s">
        <v>141</v>
      </c>
    </row>
    <row r="130" spans="1:65" s="15" customFormat="1" ht="11.25">
      <c r="B130" s="216"/>
      <c r="C130" s="217"/>
      <c r="D130" s="196" t="s">
        <v>152</v>
      </c>
      <c r="E130" s="218" t="s">
        <v>19</v>
      </c>
      <c r="F130" s="219" t="s">
        <v>157</v>
      </c>
      <c r="G130" s="217"/>
      <c r="H130" s="220">
        <v>7.88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152</v>
      </c>
      <c r="AU130" s="226" t="s">
        <v>82</v>
      </c>
      <c r="AV130" s="15" t="s">
        <v>158</v>
      </c>
      <c r="AW130" s="15" t="s">
        <v>33</v>
      </c>
      <c r="AX130" s="15" t="s">
        <v>80</v>
      </c>
      <c r="AY130" s="226" t="s">
        <v>141</v>
      </c>
    </row>
    <row r="131" spans="1:65" s="2" customFormat="1" ht="24.2" customHeight="1">
      <c r="A131" s="37"/>
      <c r="B131" s="38"/>
      <c r="C131" s="176" t="s">
        <v>148</v>
      </c>
      <c r="D131" s="176" t="s">
        <v>143</v>
      </c>
      <c r="E131" s="177" t="s">
        <v>180</v>
      </c>
      <c r="F131" s="178" t="s">
        <v>181</v>
      </c>
      <c r="G131" s="179" t="s">
        <v>146</v>
      </c>
      <c r="H131" s="180">
        <v>3.94</v>
      </c>
      <c r="I131" s="181"/>
      <c r="J131" s="182">
        <f>ROUND(I131*H131,2)</f>
        <v>0</v>
      </c>
      <c r="K131" s="178" t="s">
        <v>147</v>
      </c>
      <c r="L131" s="42"/>
      <c r="M131" s="183" t="s">
        <v>19</v>
      </c>
      <c r="N131" s="184" t="s">
        <v>43</v>
      </c>
      <c r="O131" s="67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148</v>
      </c>
      <c r="AT131" s="187" t="s">
        <v>143</v>
      </c>
      <c r="AU131" s="187" t="s">
        <v>82</v>
      </c>
      <c r="AY131" s="20" t="s">
        <v>141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80</v>
      </c>
      <c r="BK131" s="188">
        <f>ROUND(I131*H131,2)</f>
        <v>0</v>
      </c>
      <c r="BL131" s="20" t="s">
        <v>148</v>
      </c>
      <c r="BM131" s="187" t="s">
        <v>182</v>
      </c>
    </row>
    <row r="132" spans="1:65" s="2" customFormat="1" ht="11.25">
      <c r="A132" s="37"/>
      <c r="B132" s="38"/>
      <c r="C132" s="39"/>
      <c r="D132" s="189" t="s">
        <v>150</v>
      </c>
      <c r="E132" s="39"/>
      <c r="F132" s="190" t="s">
        <v>183</v>
      </c>
      <c r="G132" s="39"/>
      <c r="H132" s="39"/>
      <c r="I132" s="191"/>
      <c r="J132" s="39"/>
      <c r="K132" s="39"/>
      <c r="L132" s="42"/>
      <c r="M132" s="192"/>
      <c r="N132" s="193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150</v>
      </c>
      <c r="AU132" s="20" t="s">
        <v>82</v>
      </c>
    </row>
    <row r="133" spans="1:65" s="2" customFormat="1" ht="24.2" customHeight="1">
      <c r="A133" s="37"/>
      <c r="B133" s="38"/>
      <c r="C133" s="176" t="s">
        <v>184</v>
      </c>
      <c r="D133" s="176" t="s">
        <v>143</v>
      </c>
      <c r="E133" s="177" t="s">
        <v>185</v>
      </c>
      <c r="F133" s="178" t="s">
        <v>186</v>
      </c>
      <c r="G133" s="179" t="s">
        <v>146</v>
      </c>
      <c r="H133" s="180">
        <v>3.94</v>
      </c>
      <c r="I133" s="181"/>
      <c r="J133" s="182">
        <f>ROUND(I133*H133,2)</f>
        <v>0</v>
      </c>
      <c r="K133" s="178" t="s">
        <v>147</v>
      </c>
      <c r="L133" s="42"/>
      <c r="M133" s="183" t="s">
        <v>19</v>
      </c>
      <c r="N133" s="184" t="s">
        <v>43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148</v>
      </c>
      <c r="AT133" s="187" t="s">
        <v>143</v>
      </c>
      <c r="AU133" s="187" t="s">
        <v>82</v>
      </c>
      <c r="AY133" s="20" t="s">
        <v>141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80</v>
      </c>
      <c r="BK133" s="188">
        <f>ROUND(I133*H133,2)</f>
        <v>0</v>
      </c>
      <c r="BL133" s="20" t="s">
        <v>148</v>
      </c>
      <c r="BM133" s="187" t="s">
        <v>187</v>
      </c>
    </row>
    <row r="134" spans="1:65" s="2" customFormat="1" ht="11.25">
      <c r="A134" s="37"/>
      <c r="B134" s="38"/>
      <c r="C134" s="39"/>
      <c r="D134" s="189" t="s">
        <v>150</v>
      </c>
      <c r="E134" s="39"/>
      <c r="F134" s="190" t="s">
        <v>188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150</v>
      </c>
      <c r="AU134" s="20" t="s">
        <v>82</v>
      </c>
    </row>
    <row r="135" spans="1:65" s="13" customFormat="1" ht="11.25">
      <c r="B135" s="194"/>
      <c r="C135" s="195"/>
      <c r="D135" s="196" t="s">
        <v>152</v>
      </c>
      <c r="E135" s="197" t="s">
        <v>19</v>
      </c>
      <c r="F135" s="198" t="s">
        <v>189</v>
      </c>
      <c r="G135" s="195"/>
      <c r="H135" s="197" t="s">
        <v>19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152</v>
      </c>
      <c r="AU135" s="204" t="s">
        <v>82</v>
      </c>
      <c r="AV135" s="13" t="s">
        <v>80</v>
      </c>
      <c r="AW135" s="13" t="s">
        <v>33</v>
      </c>
      <c r="AX135" s="13" t="s">
        <v>72</v>
      </c>
      <c r="AY135" s="204" t="s">
        <v>141</v>
      </c>
    </row>
    <row r="136" spans="1:65" s="14" customFormat="1" ht="11.25">
      <c r="B136" s="205"/>
      <c r="C136" s="206"/>
      <c r="D136" s="196" t="s">
        <v>152</v>
      </c>
      <c r="E136" s="207" t="s">
        <v>19</v>
      </c>
      <c r="F136" s="208" t="s">
        <v>190</v>
      </c>
      <c r="G136" s="206"/>
      <c r="H136" s="209">
        <v>0.92600000000000005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152</v>
      </c>
      <c r="AU136" s="215" t="s">
        <v>82</v>
      </c>
      <c r="AV136" s="14" t="s">
        <v>82</v>
      </c>
      <c r="AW136" s="14" t="s">
        <v>33</v>
      </c>
      <c r="AX136" s="14" t="s">
        <v>72</v>
      </c>
      <c r="AY136" s="215" t="s">
        <v>141</v>
      </c>
    </row>
    <row r="137" spans="1:65" s="14" customFormat="1" ht="11.25">
      <c r="B137" s="205"/>
      <c r="C137" s="206"/>
      <c r="D137" s="196" t="s">
        <v>152</v>
      </c>
      <c r="E137" s="207" t="s">
        <v>19</v>
      </c>
      <c r="F137" s="208" t="s">
        <v>191</v>
      </c>
      <c r="G137" s="206"/>
      <c r="H137" s="209">
        <v>0.53900000000000003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152</v>
      </c>
      <c r="AU137" s="215" t="s">
        <v>82</v>
      </c>
      <c r="AV137" s="14" t="s">
        <v>82</v>
      </c>
      <c r="AW137" s="14" t="s">
        <v>33</v>
      </c>
      <c r="AX137" s="14" t="s">
        <v>72</v>
      </c>
      <c r="AY137" s="215" t="s">
        <v>141</v>
      </c>
    </row>
    <row r="138" spans="1:65" s="15" customFormat="1" ht="11.25">
      <c r="B138" s="216"/>
      <c r="C138" s="217"/>
      <c r="D138" s="196" t="s">
        <v>152</v>
      </c>
      <c r="E138" s="218" t="s">
        <v>19</v>
      </c>
      <c r="F138" s="219" t="s">
        <v>157</v>
      </c>
      <c r="G138" s="217"/>
      <c r="H138" s="220">
        <v>1.4650000000000001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152</v>
      </c>
      <c r="AU138" s="226" t="s">
        <v>82</v>
      </c>
      <c r="AV138" s="15" t="s">
        <v>158</v>
      </c>
      <c r="AW138" s="15" t="s">
        <v>33</v>
      </c>
      <c r="AX138" s="15" t="s">
        <v>72</v>
      </c>
      <c r="AY138" s="226" t="s">
        <v>141</v>
      </c>
    </row>
    <row r="139" spans="1:65" s="13" customFormat="1" ht="11.25">
      <c r="B139" s="194"/>
      <c r="C139" s="195"/>
      <c r="D139" s="196" t="s">
        <v>152</v>
      </c>
      <c r="E139" s="197" t="s">
        <v>19</v>
      </c>
      <c r="F139" s="198" t="s">
        <v>192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152</v>
      </c>
      <c r="AU139" s="204" t="s">
        <v>82</v>
      </c>
      <c r="AV139" s="13" t="s">
        <v>80</v>
      </c>
      <c r="AW139" s="13" t="s">
        <v>33</v>
      </c>
      <c r="AX139" s="13" t="s">
        <v>72</v>
      </c>
      <c r="AY139" s="204" t="s">
        <v>141</v>
      </c>
    </row>
    <row r="140" spans="1:65" s="14" customFormat="1" ht="11.25">
      <c r="B140" s="205"/>
      <c r="C140" s="206"/>
      <c r="D140" s="196" t="s">
        <v>152</v>
      </c>
      <c r="E140" s="207" t="s">
        <v>19</v>
      </c>
      <c r="F140" s="208" t="s">
        <v>193</v>
      </c>
      <c r="G140" s="206"/>
      <c r="H140" s="209">
        <v>2.4750000000000001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152</v>
      </c>
      <c r="AU140" s="215" t="s">
        <v>82</v>
      </c>
      <c r="AV140" s="14" t="s">
        <v>82</v>
      </c>
      <c r="AW140" s="14" t="s">
        <v>33</v>
      </c>
      <c r="AX140" s="14" t="s">
        <v>72</v>
      </c>
      <c r="AY140" s="215" t="s">
        <v>141</v>
      </c>
    </row>
    <row r="141" spans="1:65" s="15" customFormat="1" ht="11.25">
      <c r="B141" s="216"/>
      <c r="C141" s="217"/>
      <c r="D141" s="196" t="s">
        <v>152</v>
      </c>
      <c r="E141" s="218" t="s">
        <v>19</v>
      </c>
      <c r="F141" s="219" t="s">
        <v>157</v>
      </c>
      <c r="G141" s="217"/>
      <c r="H141" s="220">
        <v>2.4750000000000001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152</v>
      </c>
      <c r="AU141" s="226" t="s">
        <v>82</v>
      </c>
      <c r="AV141" s="15" t="s">
        <v>158</v>
      </c>
      <c r="AW141" s="15" t="s">
        <v>33</v>
      </c>
      <c r="AX141" s="15" t="s">
        <v>72</v>
      </c>
      <c r="AY141" s="226" t="s">
        <v>141</v>
      </c>
    </row>
    <row r="142" spans="1:65" s="16" customFormat="1" ht="11.25">
      <c r="B142" s="227"/>
      <c r="C142" s="228"/>
      <c r="D142" s="196" t="s">
        <v>152</v>
      </c>
      <c r="E142" s="229" t="s">
        <v>19</v>
      </c>
      <c r="F142" s="230" t="s">
        <v>167</v>
      </c>
      <c r="G142" s="228"/>
      <c r="H142" s="231">
        <v>3.9400000000000004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152</v>
      </c>
      <c r="AU142" s="237" t="s">
        <v>82</v>
      </c>
      <c r="AV142" s="16" t="s">
        <v>148</v>
      </c>
      <c r="AW142" s="16" t="s">
        <v>33</v>
      </c>
      <c r="AX142" s="16" t="s">
        <v>80</v>
      </c>
      <c r="AY142" s="237" t="s">
        <v>141</v>
      </c>
    </row>
    <row r="143" spans="1:65" s="2" customFormat="1" ht="37.9" customHeight="1">
      <c r="A143" s="37"/>
      <c r="B143" s="38"/>
      <c r="C143" s="176" t="s">
        <v>194</v>
      </c>
      <c r="D143" s="176" t="s">
        <v>143</v>
      </c>
      <c r="E143" s="177" t="s">
        <v>195</v>
      </c>
      <c r="F143" s="178" t="s">
        <v>196</v>
      </c>
      <c r="G143" s="179" t="s">
        <v>146</v>
      </c>
      <c r="H143" s="180">
        <v>10.888</v>
      </c>
      <c r="I143" s="181"/>
      <c r="J143" s="182">
        <f>ROUND(I143*H143,2)</f>
        <v>0</v>
      </c>
      <c r="K143" s="178" t="s">
        <v>147</v>
      </c>
      <c r="L143" s="42"/>
      <c r="M143" s="183" t="s">
        <v>19</v>
      </c>
      <c r="N143" s="184" t="s">
        <v>43</v>
      </c>
      <c r="O143" s="67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148</v>
      </c>
      <c r="AT143" s="187" t="s">
        <v>143</v>
      </c>
      <c r="AU143" s="187" t="s">
        <v>82</v>
      </c>
      <c r="AY143" s="20" t="s">
        <v>141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20" t="s">
        <v>80</v>
      </c>
      <c r="BK143" s="188">
        <f>ROUND(I143*H143,2)</f>
        <v>0</v>
      </c>
      <c r="BL143" s="20" t="s">
        <v>148</v>
      </c>
      <c r="BM143" s="187" t="s">
        <v>197</v>
      </c>
    </row>
    <row r="144" spans="1:65" s="2" customFormat="1" ht="11.25">
      <c r="A144" s="37"/>
      <c r="B144" s="38"/>
      <c r="C144" s="39"/>
      <c r="D144" s="189" t="s">
        <v>150</v>
      </c>
      <c r="E144" s="39"/>
      <c r="F144" s="190" t="s">
        <v>198</v>
      </c>
      <c r="G144" s="39"/>
      <c r="H144" s="39"/>
      <c r="I144" s="191"/>
      <c r="J144" s="39"/>
      <c r="K144" s="39"/>
      <c r="L144" s="42"/>
      <c r="M144" s="192"/>
      <c r="N144" s="193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150</v>
      </c>
      <c r="AU144" s="20" t="s">
        <v>82</v>
      </c>
    </row>
    <row r="145" spans="1:65" s="14" customFormat="1" ht="11.25">
      <c r="B145" s="205"/>
      <c r="C145" s="206"/>
      <c r="D145" s="196" t="s">
        <v>152</v>
      </c>
      <c r="E145" s="207" t="s">
        <v>19</v>
      </c>
      <c r="F145" s="208" t="s">
        <v>199</v>
      </c>
      <c r="G145" s="206"/>
      <c r="H145" s="209">
        <v>14.827999999999999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152</v>
      </c>
      <c r="AU145" s="215" t="s">
        <v>82</v>
      </c>
      <c r="AV145" s="14" t="s">
        <v>82</v>
      </c>
      <c r="AW145" s="14" t="s">
        <v>33</v>
      </c>
      <c r="AX145" s="14" t="s">
        <v>72</v>
      </c>
      <c r="AY145" s="215" t="s">
        <v>141</v>
      </c>
    </row>
    <row r="146" spans="1:65" s="14" customFormat="1" ht="11.25">
      <c r="B146" s="205"/>
      <c r="C146" s="206"/>
      <c r="D146" s="196" t="s">
        <v>152</v>
      </c>
      <c r="E146" s="207" t="s">
        <v>19</v>
      </c>
      <c r="F146" s="208" t="s">
        <v>200</v>
      </c>
      <c r="G146" s="206"/>
      <c r="H146" s="209">
        <v>-3.94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152</v>
      </c>
      <c r="AU146" s="215" t="s">
        <v>82</v>
      </c>
      <c r="AV146" s="14" t="s">
        <v>82</v>
      </c>
      <c r="AW146" s="14" t="s">
        <v>33</v>
      </c>
      <c r="AX146" s="14" t="s">
        <v>72</v>
      </c>
      <c r="AY146" s="215" t="s">
        <v>141</v>
      </c>
    </row>
    <row r="147" spans="1:65" s="15" customFormat="1" ht="11.25">
      <c r="B147" s="216"/>
      <c r="C147" s="217"/>
      <c r="D147" s="196" t="s">
        <v>152</v>
      </c>
      <c r="E147" s="218" t="s">
        <v>19</v>
      </c>
      <c r="F147" s="219" t="s">
        <v>157</v>
      </c>
      <c r="G147" s="217"/>
      <c r="H147" s="220">
        <v>10.888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152</v>
      </c>
      <c r="AU147" s="226" t="s">
        <v>82</v>
      </c>
      <c r="AV147" s="15" t="s">
        <v>158</v>
      </c>
      <c r="AW147" s="15" t="s">
        <v>33</v>
      </c>
      <c r="AX147" s="15" t="s">
        <v>80</v>
      </c>
      <c r="AY147" s="226" t="s">
        <v>141</v>
      </c>
    </row>
    <row r="148" spans="1:65" s="2" customFormat="1" ht="24.2" customHeight="1">
      <c r="A148" s="37"/>
      <c r="B148" s="38"/>
      <c r="C148" s="176" t="s">
        <v>201</v>
      </c>
      <c r="D148" s="176" t="s">
        <v>143</v>
      </c>
      <c r="E148" s="177" t="s">
        <v>202</v>
      </c>
      <c r="F148" s="178" t="s">
        <v>203</v>
      </c>
      <c r="G148" s="179" t="s">
        <v>146</v>
      </c>
      <c r="H148" s="180">
        <v>10.888</v>
      </c>
      <c r="I148" s="181"/>
      <c r="J148" s="182">
        <f>ROUND(I148*H148,2)</f>
        <v>0</v>
      </c>
      <c r="K148" s="178" t="s">
        <v>147</v>
      </c>
      <c r="L148" s="42"/>
      <c r="M148" s="183" t="s">
        <v>19</v>
      </c>
      <c r="N148" s="184" t="s">
        <v>43</v>
      </c>
      <c r="O148" s="67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148</v>
      </c>
      <c r="AT148" s="187" t="s">
        <v>143</v>
      </c>
      <c r="AU148" s="187" t="s">
        <v>82</v>
      </c>
      <c r="AY148" s="20" t="s">
        <v>141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80</v>
      </c>
      <c r="BK148" s="188">
        <f>ROUND(I148*H148,2)</f>
        <v>0</v>
      </c>
      <c r="BL148" s="20" t="s">
        <v>148</v>
      </c>
      <c r="BM148" s="187" t="s">
        <v>204</v>
      </c>
    </row>
    <row r="149" spans="1:65" s="2" customFormat="1" ht="11.25">
      <c r="A149" s="37"/>
      <c r="B149" s="38"/>
      <c r="C149" s="39"/>
      <c r="D149" s="189" t="s">
        <v>150</v>
      </c>
      <c r="E149" s="39"/>
      <c r="F149" s="190" t="s">
        <v>205</v>
      </c>
      <c r="G149" s="39"/>
      <c r="H149" s="39"/>
      <c r="I149" s="191"/>
      <c r="J149" s="39"/>
      <c r="K149" s="39"/>
      <c r="L149" s="42"/>
      <c r="M149" s="192"/>
      <c r="N149" s="193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150</v>
      </c>
      <c r="AU149" s="20" t="s">
        <v>82</v>
      </c>
    </row>
    <row r="150" spans="1:65" s="14" customFormat="1" ht="11.25">
      <c r="B150" s="205"/>
      <c r="C150" s="206"/>
      <c r="D150" s="196" t="s">
        <v>152</v>
      </c>
      <c r="E150" s="207" t="s">
        <v>19</v>
      </c>
      <c r="F150" s="208" t="s">
        <v>199</v>
      </c>
      <c r="G150" s="206"/>
      <c r="H150" s="209">
        <v>14.827999999999999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152</v>
      </c>
      <c r="AU150" s="215" t="s">
        <v>82</v>
      </c>
      <c r="AV150" s="14" t="s">
        <v>82</v>
      </c>
      <c r="AW150" s="14" t="s">
        <v>33</v>
      </c>
      <c r="AX150" s="14" t="s">
        <v>72</v>
      </c>
      <c r="AY150" s="215" t="s">
        <v>141</v>
      </c>
    </row>
    <row r="151" spans="1:65" s="14" customFormat="1" ht="11.25">
      <c r="B151" s="205"/>
      <c r="C151" s="206"/>
      <c r="D151" s="196" t="s">
        <v>152</v>
      </c>
      <c r="E151" s="207" t="s">
        <v>19</v>
      </c>
      <c r="F151" s="208" t="s">
        <v>200</v>
      </c>
      <c r="G151" s="206"/>
      <c r="H151" s="209">
        <v>-3.94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152</v>
      </c>
      <c r="AU151" s="215" t="s">
        <v>82</v>
      </c>
      <c r="AV151" s="14" t="s">
        <v>82</v>
      </c>
      <c r="AW151" s="14" t="s">
        <v>33</v>
      </c>
      <c r="AX151" s="14" t="s">
        <v>72</v>
      </c>
      <c r="AY151" s="215" t="s">
        <v>141</v>
      </c>
    </row>
    <row r="152" spans="1:65" s="15" customFormat="1" ht="11.25">
      <c r="B152" s="216"/>
      <c r="C152" s="217"/>
      <c r="D152" s="196" t="s">
        <v>152</v>
      </c>
      <c r="E152" s="218" t="s">
        <v>19</v>
      </c>
      <c r="F152" s="219" t="s">
        <v>157</v>
      </c>
      <c r="G152" s="217"/>
      <c r="H152" s="220">
        <v>10.888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152</v>
      </c>
      <c r="AU152" s="226" t="s">
        <v>82</v>
      </c>
      <c r="AV152" s="15" t="s">
        <v>158</v>
      </c>
      <c r="AW152" s="15" t="s">
        <v>33</v>
      </c>
      <c r="AX152" s="15" t="s">
        <v>80</v>
      </c>
      <c r="AY152" s="226" t="s">
        <v>141</v>
      </c>
    </row>
    <row r="153" spans="1:65" s="2" customFormat="1" ht="24.2" customHeight="1">
      <c r="A153" s="37"/>
      <c r="B153" s="38"/>
      <c r="C153" s="176" t="s">
        <v>206</v>
      </c>
      <c r="D153" s="176" t="s">
        <v>143</v>
      </c>
      <c r="E153" s="177" t="s">
        <v>207</v>
      </c>
      <c r="F153" s="178" t="s">
        <v>208</v>
      </c>
      <c r="G153" s="179" t="s">
        <v>209</v>
      </c>
      <c r="H153" s="180">
        <v>17.420999999999999</v>
      </c>
      <c r="I153" s="181"/>
      <c r="J153" s="182">
        <f>ROUND(I153*H153,2)</f>
        <v>0</v>
      </c>
      <c r="K153" s="178" t="s">
        <v>147</v>
      </c>
      <c r="L153" s="42"/>
      <c r="M153" s="183" t="s">
        <v>19</v>
      </c>
      <c r="N153" s="184" t="s">
        <v>43</v>
      </c>
      <c r="O153" s="67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7" t="s">
        <v>148</v>
      </c>
      <c r="AT153" s="187" t="s">
        <v>143</v>
      </c>
      <c r="AU153" s="187" t="s">
        <v>82</v>
      </c>
      <c r="AY153" s="20" t="s">
        <v>141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20" t="s">
        <v>80</v>
      </c>
      <c r="BK153" s="188">
        <f>ROUND(I153*H153,2)</f>
        <v>0</v>
      </c>
      <c r="BL153" s="20" t="s">
        <v>148</v>
      </c>
      <c r="BM153" s="187" t="s">
        <v>210</v>
      </c>
    </row>
    <row r="154" spans="1:65" s="2" customFormat="1" ht="11.25">
      <c r="A154" s="37"/>
      <c r="B154" s="38"/>
      <c r="C154" s="39"/>
      <c r="D154" s="189" t="s">
        <v>150</v>
      </c>
      <c r="E154" s="39"/>
      <c r="F154" s="190" t="s">
        <v>211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150</v>
      </c>
      <c r="AU154" s="20" t="s">
        <v>82</v>
      </c>
    </row>
    <row r="155" spans="1:65" s="14" customFormat="1" ht="11.25">
      <c r="B155" s="205"/>
      <c r="C155" s="206"/>
      <c r="D155" s="196" t="s">
        <v>152</v>
      </c>
      <c r="E155" s="206"/>
      <c r="F155" s="208" t="s">
        <v>212</v>
      </c>
      <c r="G155" s="206"/>
      <c r="H155" s="209">
        <v>17.420999999999999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152</v>
      </c>
      <c r="AU155" s="215" t="s">
        <v>82</v>
      </c>
      <c r="AV155" s="14" t="s">
        <v>82</v>
      </c>
      <c r="AW155" s="14" t="s">
        <v>4</v>
      </c>
      <c r="AX155" s="14" t="s">
        <v>80</v>
      </c>
      <c r="AY155" s="215" t="s">
        <v>141</v>
      </c>
    </row>
    <row r="156" spans="1:65" s="2" customFormat="1" ht="21.75" customHeight="1">
      <c r="A156" s="37"/>
      <c r="B156" s="38"/>
      <c r="C156" s="176" t="s">
        <v>213</v>
      </c>
      <c r="D156" s="176" t="s">
        <v>143</v>
      </c>
      <c r="E156" s="177" t="s">
        <v>214</v>
      </c>
      <c r="F156" s="178" t="s">
        <v>215</v>
      </c>
      <c r="G156" s="179" t="s">
        <v>216</v>
      </c>
      <c r="H156" s="180">
        <v>75.599999999999994</v>
      </c>
      <c r="I156" s="181"/>
      <c r="J156" s="182">
        <f>ROUND(I156*H156,2)</f>
        <v>0</v>
      </c>
      <c r="K156" s="178" t="s">
        <v>147</v>
      </c>
      <c r="L156" s="42"/>
      <c r="M156" s="183" t="s">
        <v>19</v>
      </c>
      <c r="N156" s="184" t="s">
        <v>43</v>
      </c>
      <c r="O156" s="67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148</v>
      </c>
      <c r="AT156" s="187" t="s">
        <v>143</v>
      </c>
      <c r="AU156" s="187" t="s">
        <v>82</v>
      </c>
      <c r="AY156" s="20" t="s">
        <v>141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20" t="s">
        <v>80</v>
      </c>
      <c r="BK156" s="188">
        <f>ROUND(I156*H156,2)</f>
        <v>0</v>
      </c>
      <c r="BL156" s="20" t="s">
        <v>148</v>
      </c>
      <c r="BM156" s="187" t="s">
        <v>217</v>
      </c>
    </row>
    <row r="157" spans="1:65" s="2" customFormat="1" ht="11.25">
      <c r="A157" s="37"/>
      <c r="B157" s="38"/>
      <c r="C157" s="39"/>
      <c r="D157" s="189" t="s">
        <v>150</v>
      </c>
      <c r="E157" s="39"/>
      <c r="F157" s="190" t="s">
        <v>218</v>
      </c>
      <c r="G157" s="39"/>
      <c r="H157" s="39"/>
      <c r="I157" s="191"/>
      <c r="J157" s="39"/>
      <c r="K157" s="39"/>
      <c r="L157" s="42"/>
      <c r="M157" s="192"/>
      <c r="N157" s="193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150</v>
      </c>
      <c r="AU157" s="20" t="s">
        <v>82</v>
      </c>
    </row>
    <row r="158" spans="1:65" s="13" customFormat="1" ht="11.25">
      <c r="B158" s="194"/>
      <c r="C158" s="195"/>
      <c r="D158" s="196" t="s">
        <v>152</v>
      </c>
      <c r="E158" s="197" t="s">
        <v>19</v>
      </c>
      <c r="F158" s="198" t="s">
        <v>219</v>
      </c>
      <c r="G158" s="195"/>
      <c r="H158" s="197" t="s">
        <v>19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152</v>
      </c>
      <c r="AU158" s="204" t="s">
        <v>82</v>
      </c>
      <c r="AV158" s="13" t="s">
        <v>80</v>
      </c>
      <c r="AW158" s="13" t="s">
        <v>33</v>
      </c>
      <c r="AX158" s="13" t="s">
        <v>72</v>
      </c>
      <c r="AY158" s="204" t="s">
        <v>141</v>
      </c>
    </row>
    <row r="159" spans="1:65" s="14" customFormat="1" ht="11.25">
      <c r="B159" s="205"/>
      <c r="C159" s="206"/>
      <c r="D159" s="196" t="s">
        <v>152</v>
      </c>
      <c r="E159" s="207" t="s">
        <v>19</v>
      </c>
      <c r="F159" s="208" t="s">
        <v>220</v>
      </c>
      <c r="G159" s="206"/>
      <c r="H159" s="209">
        <v>75.599999999999994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152</v>
      </c>
      <c r="AU159" s="215" t="s">
        <v>82</v>
      </c>
      <c r="AV159" s="14" t="s">
        <v>82</v>
      </c>
      <c r="AW159" s="14" t="s">
        <v>33</v>
      </c>
      <c r="AX159" s="14" t="s">
        <v>72</v>
      </c>
      <c r="AY159" s="215" t="s">
        <v>141</v>
      </c>
    </row>
    <row r="160" spans="1:65" s="15" customFormat="1" ht="11.25">
      <c r="B160" s="216"/>
      <c r="C160" s="217"/>
      <c r="D160" s="196" t="s">
        <v>152</v>
      </c>
      <c r="E160" s="218" t="s">
        <v>19</v>
      </c>
      <c r="F160" s="219" t="s">
        <v>157</v>
      </c>
      <c r="G160" s="217"/>
      <c r="H160" s="220">
        <v>75.599999999999994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152</v>
      </c>
      <c r="AU160" s="226" t="s">
        <v>82</v>
      </c>
      <c r="AV160" s="15" t="s">
        <v>158</v>
      </c>
      <c r="AW160" s="15" t="s">
        <v>33</v>
      </c>
      <c r="AX160" s="15" t="s">
        <v>80</v>
      </c>
      <c r="AY160" s="226" t="s">
        <v>141</v>
      </c>
    </row>
    <row r="161" spans="1:65" s="2" customFormat="1" ht="16.5" customHeight="1">
      <c r="A161" s="37"/>
      <c r="B161" s="38"/>
      <c r="C161" s="176" t="s">
        <v>221</v>
      </c>
      <c r="D161" s="176" t="s">
        <v>143</v>
      </c>
      <c r="E161" s="177" t="s">
        <v>222</v>
      </c>
      <c r="F161" s="178" t="s">
        <v>223</v>
      </c>
      <c r="G161" s="179" t="s">
        <v>216</v>
      </c>
      <c r="H161" s="180">
        <v>38.729999999999997</v>
      </c>
      <c r="I161" s="181"/>
      <c r="J161" s="182">
        <f>ROUND(I161*H161,2)</f>
        <v>0</v>
      </c>
      <c r="K161" s="178" t="s">
        <v>147</v>
      </c>
      <c r="L161" s="42"/>
      <c r="M161" s="183" t="s">
        <v>19</v>
      </c>
      <c r="N161" s="184" t="s">
        <v>43</v>
      </c>
      <c r="O161" s="67"/>
      <c r="P161" s="185">
        <f>O161*H161</f>
        <v>0</v>
      </c>
      <c r="Q161" s="185">
        <v>6.9999999999999999E-4</v>
      </c>
      <c r="R161" s="185">
        <f>Q161*H161</f>
        <v>2.7110999999999996E-2</v>
      </c>
      <c r="S161" s="185">
        <v>0</v>
      </c>
      <c r="T161" s="18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148</v>
      </c>
      <c r="AT161" s="187" t="s">
        <v>143</v>
      </c>
      <c r="AU161" s="187" t="s">
        <v>82</v>
      </c>
      <c r="AY161" s="20" t="s">
        <v>141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20" t="s">
        <v>80</v>
      </c>
      <c r="BK161" s="188">
        <f>ROUND(I161*H161,2)</f>
        <v>0</v>
      </c>
      <c r="BL161" s="20" t="s">
        <v>148</v>
      </c>
      <c r="BM161" s="187" t="s">
        <v>224</v>
      </c>
    </row>
    <row r="162" spans="1:65" s="2" customFormat="1" ht="11.25">
      <c r="A162" s="37"/>
      <c r="B162" s="38"/>
      <c r="C162" s="39"/>
      <c r="D162" s="189" t="s">
        <v>150</v>
      </c>
      <c r="E162" s="39"/>
      <c r="F162" s="190" t="s">
        <v>225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150</v>
      </c>
      <c r="AU162" s="20" t="s">
        <v>82</v>
      </c>
    </row>
    <row r="163" spans="1:65" s="14" customFormat="1" ht="11.25">
      <c r="B163" s="205"/>
      <c r="C163" s="206"/>
      <c r="D163" s="196" t="s">
        <v>152</v>
      </c>
      <c r="E163" s="207" t="s">
        <v>19</v>
      </c>
      <c r="F163" s="208" t="s">
        <v>226</v>
      </c>
      <c r="G163" s="206"/>
      <c r="H163" s="209">
        <v>10.368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152</v>
      </c>
      <c r="AU163" s="215" t="s">
        <v>82</v>
      </c>
      <c r="AV163" s="14" t="s">
        <v>82</v>
      </c>
      <c r="AW163" s="14" t="s">
        <v>33</v>
      </c>
      <c r="AX163" s="14" t="s">
        <v>72</v>
      </c>
      <c r="AY163" s="215" t="s">
        <v>141</v>
      </c>
    </row>
    <row r="164" spans="1:65" s="14" customFormat="1" ht="11.25">
      <c r="B164" s="205"/>
      <c r="C164" s="206"/>
      <c r="D164" s="196" t="s">
        <v>152</v>
      </c>
      <c r="E164" s="207" t="s">
        <v>19</v>
      </c>
      <c r="F164" s="208" t="s">
        <v>227</v>
      </c>
      <c r="G164" s="206"/>
      <c r="H164" s="209">
        <v>10.71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152</v>
      </c>
      <c r="AU164" s="215" t="s">
        <v>82</v>
      </c>
      <c r="AV164" s="14" t="s">
        <v>82</v>
      </c>
      <c r="AW164" s="14" t="s">
        <v>33</v>
      </c>
      <c r="AX164" s="14" t="s">
        <v>72</v>
      </c>
      <c r="AY164" s="215" t="s">
        <v>141</v>
      </c>
    </row>
    <row r="165" spans="1:65" s="14" customFormat="1" ht="11.25">
      <c r="B165" s="205"/>
      <c r="C165" s="206"/>
      <c r="D165" s="196" t="s">
        <v>152</v>
      </c>
      <c r="E165" s="207" t="s">
        <v>19</v>
      </c>
      <c r="F165" s="208" t="s">
        <v>228</v>
      </c>
      <c r="G165" s="206"/>
      <c r="H165" s="209">
        <v>17.652000000000001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152</v>
      </c>
      <c r="AU165" s="215" t="s">
        <v>82</v>
      </c>
      <c r="AV165" s="14" t="s">
        <v>82</v>
      </c>
      <c r="AW165" s="14" t="s">
        <v>33</v>
      </c>
      <c r="AX165" s="14" t="s">
        <v>72</v>
      </c>
      <c r="AY165" s="215" t="s">
        <v>141</v>
      </c>
    </row>
    <row r="166" spans="1:65" s="15" customFormat="1" ht="11.25">
      <c r="B166" s="216"/>
      <c r="C166" s="217"/>
      <c r="D166" s="196" t="s">
        <v>152</v>
      </c>
      <c r="E166" s="218" t="s">
        <v>19</v>
      </c>
      <c r="F166" s="219" t="s">
        <v>157</v>
      </c>
      <c r="G166" s="217"/>
      <c r="H166" s="220">
        <v>38.730000000000004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152</v>
      </c>
      <c r="AU166" s="226" t="s">
        <v>82</v>
      </c>
      <c r="AV166" s="15" t="s">
        <v>158</v>
      </c>
      <c r="AW166" s="15" t="s">
        <v>33</v>
      </c>
      <c r="AX166" s="15" t="s">
        <v>80</v>
      </c>
      <c r="AY166" s="226" t="s">
        <v>141</v>
      </c>
    </row>
    <row r="167" spans="1:65" s="2" customFormat="1" ht="24.2" customHeight="1">
      <c r="A167" s="37"/>
      <c r="B167" s="38"/>
      <c r="C167" s="176" t="s">
        <v>229</v>
      </c>
      <c r="D167" s="176" t="s">
        <v>143</v>
      </c>
      <c r="E167" s="177" t="s">
        <v>230</v>
      </c>
      <c r="F167" s="178" t="s">
        <v>231</v>
      </c>
      <c r="G167" s="179" t="s">
        <v>216</v>
      </c>
      <c r="H167" s="180">
        <v>38.729999999999997</v>
      </c>
      <c r="I167" s="181"/>
      <c r="J167" s="182">
        <f>ROUND(I167*H167,2)</f>
        <v>0</v>
      </c>
      <c r="K167" s="178" t="s">
        <v>147</v>
      </c>
      <c r="L167" s="42"/>
      <c r="M167" s="183" t="s">
        <v>19</v>
      </c>
      <c r="N167" s="184" t="s">
        <v>43</v>
      </c>
      <c r="O167" s="67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148</v>
      </c>
      <c r="AT167" s="187" t="s">
        <v>143</v>
      </c>
      <c r="AU167" s="187" t="s">
        <v>82</v>
      </c>
      <c r="AY167" s="20" t="s">
        <v>141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20" t="s">
        <v>80</v>
      </c>
      <c r="BK167" s="188">
        <f>ROUND(I167*H167,2)</f>
        <v>0</v>
      </c>
      <c r="BL167" s="20" t="s">
        <v>148</v>
      </c>
      <c r="BM167" s="187" t="s">
        <v>232</v>
      </c>
    </row>
    <row r="168" spans="1:65" s="2" customFormat="1" ht="11.25">
      <c r="A168" s="37"/>
      <c r="B168" s="38"/>
      <c r="C168" s="39"/>
      <c r="D168" s="189" t="s">
        <v>150</v>
      </c>
      <c r="E168" s="39"/>
      <c r="F168" s="190" t="s">
        <v>233</v>
      </c>
      <c r="G168" s="39"/>
      <c r="H168" s="39"/>
      <c r="I168" s="191"/>
      <c r="J168" s="39"/>
      <c r="K168" s="39"/>
      <c r="L168" s="42"/>
      <c r="M168" s="192"/>
      <c r="N168" s="193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150</v>
      </c>
      <c r="AU168" s="20" t="s">
        <v>82</v>
      </c>
    </row>
    <row r="169" spans="1:65" s="2" customFormat="1" ht="21.75" customHeight="1">
      <c r="A169" s="37"/>
      <c r="B169" s="38"/>
      <c r="C169" s="176" t="s">
        <v>8</v>
      </c>
      <c r="D169" s="176" t="s">
        <v>143</v>
      </c>
      <c r="E169" s="177" t="s">
        <v>234</v>
      </c>
      <c r="F169" s="178" t="s">
        <v>235</v>
      </c>
      <c r="G169" s="179" t="s">
        <v>216</v>
      </c>
      <c r="H169" s="180">
        <v>38.729999999999997</v>
      </c>
      <c r="I169" s="181"/>
      <c r="J169" s="182">
        <f>ROUND(I169*H169,2)</f>
        <v>0</v>
      </c>
      <c r="K169" s="178" t="s">
        <v>147</v>
      </c>
      <c r="L169" s="42"/>
      <c r="M169" s="183" t="s">
        <v>19</v>
      </c>
      <c r="N169" s="184" t="s">
        <v>43</v>
      </c>
      <c r="O169" s="67"/>
      <c r="P169" s="185">
        <f>O169*H169</f>
        <v>0</v>
      </c>
      <c r="Q169" s="185">
        <v>7.9000000000000001E-4</v>
      </c>
      <c r="R169" s="185">
        <f>Q169*H169</f>
        <v>3.0596699999999998E-2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148</v>
      </c>
      <c r="AT169" s="187" t="s">
        <v>143</v>
      </c>
      <c r="AU169" s="187" t="s">
        <v>82</v>
      </c>
      <c r="AY169" s="20" t="s">
        <v>141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20" t="s">
        <v>80</v>
      </c>
      <c r="BK169" s="188">
        <f>ROUND(I169*H169,2)</f>
        <v>0</v>
      </c>
      <c r="BL169" s="20" t="s">
        <v>148</v>
      </c>
      <c r="BM169" s="187" t="s">
        <v>236</v>
      </c>
    </row>
    <row r="170" spans="1:65" s="2" customFormat="1" ht="11.25">
      <c r="A170" s="37"/>
      <c r="B170" s="38"/>
      <c r="C170" s="39"/>
      <c r="D170" s="189" t="s">
        <v>150</v>
      </c>
      <c r="E170" s="39"/>
      <c r="F170" s="190" t="s">
        <v>237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150</v>
      </c>
      <c r="AU170" s="20" t="s">
        <v>82</v>
      </c>
    </row>
    <row r="171" spans="1:65" s="14" customFormat="1" ht="11.25">
      <c r="B171" s="205"/>
      <c r="C171" s="206"/>
      <c r="D171" s="196" t="s">
        <v>152</v>
      </c>
      <c r="E171" s="207" t="s">
        <v>19</v>
      </c>
      <c r="F171" s="208" t="s">
        <v>226</v>
      </c>
      <c r="G171" s="206"/>
      <c r="H171" s="209">
        <v>10.368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152</v>
      </c>
      <c r="AU171" s="215" t="s">
        <v>82</v>
      </c>
      <c r="AV171" s="14" t="s">
        <v>82</v>
      </c>
      <c r="AW171" s="14" t="s">
        <v>33</v>
      </c>
      <c r="AX171" s="14" t="s">
        <v>72</v>
      </c>
      <c r="AY171" s="215" t="s">
        <v>141</v>
      </c>
    </row>
    <row r="172" spans="1:65" s="14" customFormat="1" ht="11.25">
      <c r="B172" s="205"/>
      <c r="C172" s="206"/>
      <c r="D172" s="196" t="s">
        <v>152</v>
      </c>
      <c r="E172" s="207" t="s">
        <v>19</v>
      </c>
      <c r="F172" s="208" t="s">
        <v>227</v>
      </c>
      <c r="G172" s="206"/>
      <c r="H172" s="209">
        <v>10.71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152</v>
      </c>
      <c r="AU172" s="215" t="s">
        <v>82</v>
      </c>
      <c r="AV172" s="14" t="s">
        <v>82</v>
      </c>
      <c r="AW172" s="14" t="s">
        <v>33</v>
      </c>
      <c r="AX172" s="14" t="s">
        <v>72</v>
      </c>
      <c r="AY172" s="215" t="s">
        <v>141</v>
      </c>
    </row>
    <row r="173" spans="1:65" s="14" customFormat="1" ht="11.25">
      <c r="B173" s="205"/>
      <c r="C173" s="206"/>
      <c r="D173" s="196" t="s">
        <v>152</v>
      </c>
      <c r="E173" s="207" t="s">
        <v>19</v>
      </c>
      <c r="F173" s="208" t="s">
        <v>228</v>
      </c>
      <c r="G173" s="206"/>
      <c r="H173" s="209">
        <v>17.652000000000001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152</v>
      </c>
      <c r="AU173" s="215" t="s">
        <v>82</v>
      </c>
      <c r="AV173" s="14" t="s">
        <v>82</v>
      </c>
      <c r="AW173" s="14" t="s">
        <v>33</v>
      </c>
      <c r="AX173" s="14" t="s">
        <v>72</v>
      </c>
      <c r="AY173" s="215" t="s">
        <v>141</v>
      </c>
    </row>
    <row r="174" spans="1:65" s="15" customFormat="1" ht="11.25">
      <c r="B174" s="216"/>
      <c r="C174" s="217"/>
      <c r="D174" s="196" t="s">
        <v>152</v>
      </c>
      <c r="E174" s="218" t="s">
        <v>19</v>
      </c>
      <c r="F174" s="219" t="s">
        <v>157</v>
      </c>
      <c r="G174" s="217"/>
      <c r="H174" s="220">
        <v>38.730000000000004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152</v>
      </c>
      <c r="AU174" s="226" t="s">
        <v>82</v>
      </c>
      <c r="AV174" s="15" t="s">
        <v>158</v>
      </c>
      <c r="AW174" s="15" t="s">
        <v>33</v>
      </c>
      <c r="AX174" s="15" t="s">
        <v>80</v>
      </c>
      <c r="AY174" s="226" t="s">
        <v>141</v>
      </c>
    </row>
    <row r="175" spans="1:65" s="2" customFormat="1" ht="24.2" customHeight="1">
      <c r="A175" s="37"/>
      <c r="B175" s="38"/>
      <c r="C175" s="176" t="s">
        <v>238</v>
      </c>
      <c r="D175" s="176" t="s">
        <v>143</v>
      </c>
      <c r="E175" s="177" t="s">
        <v>239</v>
      </c>
      <c r="F175" s="178" t="s">
        <v>240</v>
      </c>
      <c r="G175" s="179" t="s">
        <v>216</v>
      </c>
      <c r="H175" s="180">
        <v>38.729999999999997</v>
      </c>
      <c r="I175" s="181"/>
      <c r="J175" s="182">
        <f>ROUND(I175*H175,2)</f>
        <v>0</v>
      </c>
      <c r="K175" s="178" t="s">
        <v>147</v>
      </c>
      <c r="L175" s="42"/>
      <c r="M175" s="183" t="s">
        <v>19</v>
      </c>
      <c r="N175" s="184" t="s">
        <v>43</v>
      </c>
      <c r="O175" s="67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148</v>
      </c>
      <c r="AT175" s="187" t="s">
        <v>143</v>
      </c>
      <c r="AU175" s="187" t="s">
        <v>82</v>
      </c>
      <c r="AY175" s="20" t="s">
        <v>141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80</v>
      </c>
      <c r="BK175" s="188">
        <f>ROUND(I175*H175,2)</f>
        <v>0</v>
      </c>
      <c r="BL175" s="20" t="s">
        <v>148</v>
      </c>
      <c r="BM175" s="187" t="s">
        <v>241</v>
      </c>
    </row>
    <row r="176" spans="1:65" s="2" customFormat="1" ht="11.25">
      <c r="A176" s="37"/>
      <c r="B176" s="38"/>
      <c r="C176" s="39"/>
      <c r="D176" s="189" t="s">
        <v>150</v>
      </c>
      <c r="E176" s="39"/>
      <c r="F176" s="190" t="s">
        <v>242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150</v>
      </c>
      <c r="AU176" s="20" t="s">
        <v>82</v>
      </c>
    </row>
    <row r="177" spans="1:65" s="12" customFormat="1" ht="22.9" customHeight="1">
      <c r="B177" s="160"/>
      <c r="C177" s="161"/>
      <c r="D177" s="162" t="s">
        <v>71</v>
      </c>
      <c r="E177" s="174" t="s">
        <v>229</v>
      </c>
      <c r="F177" s="174" t="s">
        <v>243</v>
      </c>
      <c r="G177" s="161"/>
      <c r="H177" s="161"/>
      <c r="I177" s="164"/>
      <c r="J177" s="175">
        <f>BK177</f>
        <v>0</v>
      </c>
      <c r="K177" s="161"/>
      <c r="L177" s="166"/>
      <c r="M177" s="167"/>
      <c r="N177" s="168"/>
      <c r="O177" s="168"/>
      <c r="P177" s="169">
        <f>SUM(P178:P198)</f>
        <v>0</v>
      </c>
      <c r="Q177" s="168"/>
      <c r="R177" s="169">
        <f>SUM(R178:R198)</f>
        <v>0</v>
      </c>
      <c r="S177" s="168"/>
      <c r="T177" s="170">
        <f>SUM(T178:T198)</f>
        <v>60.47999999999999</v>
      </c>
      <c r="AR177" s="171" t="s">
        <v>80</v>
      </c>
      <c r="AT177" s="172" t="s">
        <v>71</v>
      </c>
      <c r="AU177" s="172" t="s">
        <v>80</v>
      </c>
      <c r="AY177" s="171" t="s">
        <v>141</v>
      </c>
      <c r="BK177" s="173">
        <f>SUM(BK178:BK198)</f>
        <v>0</v>
      </c>
    </row>
    <row r="178" spans="1:65" s="2" customFormat="1" ht="16.5" customHeight="1">
      <c r="A178" s="37"/>
      <c r="B178" s="38"/>
      <c r="C178" s="176" t="s">
        <v>244</v>
      </c>
      <c r="D178" s="176" t="s">
        <v>143</v>
      </c>
      <c r="E178" s="177" t="s">
        <v>245</v>
      </c>
      <c r="F178" s="178" t="s">
        <v>246</v>
      </c>
      <c r="G178" s="179" t="s">
        <v>247</v>
      </c>
      <c r="H178" s="180">
        <v>29.6</v>
      </c>
      <c r="I178" s="181"/>
      <c r="J178" s="182">
        <f>ROUND(I178*H178,2)</f>
        <v>0</v>
      </c>
      <c r="K178" s="178" t="s">
        <v>147</v>
      </c>
      <c r="L178" s="42"/>
      <c r="M178" s="183" t="s">
        <v>19</v>
      </c>
      <c r="N178" s="184" t="s">
        <v>43</v>
      </c>
      <c r="O178" s="67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148</v>
      </c>
      <c r="AT178" s="187" t="s">
        <v>143</v>
      </c>
      <c r="AU178" s="187" t="s">
        <v>82</v>
      </c>
      <c r="AY178" s="20" t="s">
        <v>141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20" t="s">
        <v>80</v>
      </c>
      <c r="BK178" s="188">
        <f>ROUND(I178*H178,2)</f>
        <v>0</v>
      </c>
      <c r="BL178" s="20" t="s">
        <v>148</v>
      </c>
      <c r="BM178" s="187" t="s">
        <v>248</v>
      </c>
    </row>
    <row r="179" spans="1:65" s="2" customFormat="1" ht="11.25">
      <c r="A179" s="37"/>
      <c r="B179" s="38"/>
      <c r="C179" s="39"/>
      <c r="D179" s="189" t="s">
        <v>150</v>
      </c>
      <c r="E179" s="39"/>
      <c r="F179" s="190" t="s">
        <v>249</v>
      </c>
      <c r="G179" s="39"/>
      <c r="H179" s="39"/>
      <c r="I179" s="191"/>
      <c r="J179" s="39"/>
      <c r="K179" s="39"/>
      <c r="L179" s="42"/>
      <c r="M179" s="192"/>
      <c r="N179" s="193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150</v>
      </c>
      <c r="AU179" s="20" t="s">
        <v>82</v>
      </c>
    </row>
    <row r="180" spans="1:65" s="14" customFormat="1" ht="11.25">
      <c r="B180" s="205"/>
      <c r="C180" s="206"/>
      <c r="D180" s="196" t="s">
        <v>152</v>
      </c>
      <c r="E180" s="207" t="s">
        <v>19</v>
      </c>
      <c r="F180" s="208" t="s">
        <v>250</v>
      </c>
      <c r="G180" s="206"/>
      <c r="H180" s="209">
        <v>29.6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152</v>
      </c>
      <c r="AU180" s="215" t="s">
        <v>82</v>
      </c>
      <c r="AV180" s="14" t="s">
        <v>82</v>
      </c>
      <c r="AW180" s="14" t="s">
        <v>33</v>
      </c>
      <c r="AX180" s="14" t="s">
        <v>72</v>
      </c>
      <c r="AY180" s="215" t="s">
        <v>141</v>
      </c>
    </row>
    <row r="181" spans="1:65" s="15" customFormat="1" ht="11.25">
      <c r="B181" s="216"/>
      <c r="C181" s="217"/>
      <c r="D181" s="196" t="s">
        <v>152</v>
      </c>
      <c r="E181" s="218" t="s">
        <v>19</v>
      </c>
      <c r="F181" s="219" t="s">
        <v>157</v>
      </c>
      <c r="G181" s="217"/>
      <c r="H181" s="220">
        <v>29.6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152</v>
      </c>
      <c r="AU181" s="226" t="s">
        <v>82</v>
      </c>
      <c r="AV181" s="15" t="s">
        <v>158</v>
      </c>
      <c r="AW181" s="15" t="s">
        <v>33</v>
      </c>
      <c r="AX181" s="15" t="s">
        <v>80</v>
      </c>
      <c r="AY181" s="226" t="s">
        <v>141</v>
      </c>
    </row>
    <row r="182" spans="1:65" s="2" customFormat="1" ht="37.9" customHeight="1">
      <c r="A182" s="37"/>
      <c r="B182" s="38"/>
      <c r="C182" s="176" t="s">
        <v>251</v>
      </c>
      <c r="D182" s="176" t="s">
        <v>143</v>
      </c>
      <c r="E182" s="177" t="s">
        <v>252</v>
      </c>
      <c r="F182" s="178" t="s">
        <v>253</v>
      </c>
      <c r="G182" s="179" t="s">
        <v>216</v>
      </c>
      <c r="H182" s="180">
        <v>75.599999999999994</v>
      </c>
      <c r="I182" s="181"/>
      <c r="J182" s="182">
        <f>ROUND(I182*H182,2)</f>
        <v>0</v>
      </c>
      <c r="K182" s="178" t="s">
        <v>147</v>
      </c>
      <c r="L182" s="42"/>
      <c r="M182" s="183" t="s">
        <v>19</v>
      </c>
      <c r="N182" s="184" t="s">
        <v>43</v>
      </c>
      <c r="O182" s="67"/>
      <c r="P182" s="185">
        <f>O182*H182</f>
        <v>0</v>
      </c>
      <c r="Q182" s="185">
        <v>0</v>
      </c>
      <c r="R182" s="185">
        <f>Q182*H182</f>
        <v>0</v>
      </c>
      <c r="S182" s="185">
        <v>0.22</v>
      </c>
      <c r="T182" s="186">
        <f>S182*H182</f>
        <v>16.631999999999998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7" t="s">
        <v>148</v>
      </c>
      <c r="AT182" s="187" t="s">
        <v>143</v>
      </c>
      <c r="AU182" s="187" t="s">
        <v>82</v>
      </c>
      <c r="AY182" s="20" t="s">
        <v>141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20" t="s">
        <v>80</v>
      </c>
      <c r="BK182" s="188">
        <f>ROUND(I182*H182,2)</f>
        <v>0</v>
      </c>
      <c r="BL182" s="20" t="s">
        <v>148</v>
      </c>
      <c r="BM182" s="187" t="s">
        <v>254</v>
      </c>
    </row>
    <row r="183" spans="1:65" s="2" customFormat="1" ht="11.25">
      <c r="A183" s="37"/>
      <c r="B183" s="38"/>
      <c r="C183" s="39"/>
      <c r="D183" s="189" t="s">
        <v>150</v>
      </c>
      <c r="E183" s="39"/>
      <c r="F183" s="190" t="s">
        <v>255</v>
      </c>
      <c r="G183" s="39"/>
      <c r="H183" s="39"/>
      <c r="I183" s="191"/>
      <c r="J183" s="39"/>
      <c r="K183" s="39"/>
      <c r="L183" s="42"/>
      <c r="M183" s="192"/>
      <c r="N183" s="193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150</v>
      </c>
      <c r="AU183" s="20" t="s">
        <v>82</v>
      </c>
    </row>
    <row r="184" spans="1:65" s="14" customFormat="1" ht="11.25">
      <c r="B184" s="205"/>
      <c r="C184" s="206"/>
      <c r="D184" s="196" t="s">
        <v>152</v>
      </c>
      <c r="E184" s="207" t="s">
        <v>19</v>
      </c>
      <c r="F184" s="208" t="s">
        <v>220</v>
      </c>
      <c r="G184" s="206"/>
      <c r="H184" s="209">
        <v>75.599999999999994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152</v>
      </c>
      <c r="AU184" s="215" t="s">
        <v>82</v>
      </c>
      <c r="AV184" s="14" t="s">
        <v>82</v>
      </c>
      <c r="AW184" s="14" t="s">
        <v>33</v>
      </c>
      <c r="AX184" s="14" t="s">
        <v>72</v>
      </c>
      <c r="AY184" s="215" t="s">
        <v>141</v>
      </c>
    </row>
    <row r="185" spans="1:65" s="15" customFormat="1" ht="11.25">
      <c r="B185" s="216"/>
      <c r="C185" s="217"/>
      <c r="D185" s="196" t="s">
        <v>152</v>
      </c>
      <c r="E185" s="218" t="s">
        <v>19</v>
      </c>
      <c r="F185" s="219" t="s">
        <v>157</v>
      </c>
      <c r="G185" s="217"/>
      <c r="H185" s="220">
        <v>75.599999999999994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152</v>
      </c>
      <c r="AU185" s="226" t="s">
        <v>82</v>
      </c>
      <c r="AV185" s="15" t="s">
        <v>158</v>
      </c>
      <c r="AW185" s="15" t="s">
        <v>33</v>
      </c>
      <c r="AX185" s="15" t="s">
        <v>80</v>
      </c>
      <c r="AY185" s="226" t="s">
        <v>141</v>
      </c>
    </row>
    <row r="186" spans="1:65" s="2" customFormat="1" ht="37.9" customHeight="1">
      <c r="A186" s="37"/>
      <c r="B186" s="38"/>
      <c r="C186" s="176" t="s">
        <v>256</v>
      </c>
      <c r="D186" s="176" t="s">
        <v>143</v>
      </c>
      <c r="E186" s="177" t="s">
        <v>257</v>
      </c>
      <c r="F186" s="178" t="s">
        <v>258</v>
      </c>
      <c r="G186" s="179" t="s">
        <v>216</v>
      </c>
      <c r="H186" s="180">
        <v>75.599999999999994</v>
      </c>
      <c r="I186" s="181"/>
      <c r="J186" s="182">
        <f>ROUND(I186*H186,2)</f>
        <v>0</v>
      </c>
      <c r="K186" s="178" t="s">
        <v>147</v>
      </c>
      <c r="L186" s="42"/>
      <c r="M186" s="183" t="s">
        <v>19</v>
      </c>
      <c r="N186" s="184" t="s">
        <v>43</v>
      </c>
      <c r="O186" s="67"/>
      <c r="P186" s="185">
        <f>O186*H186</f>
        <v>0</v>
      </c>
      <c r="Q186" s="185">
        <v>0</v>
      </c>
      <c r="R186" s="185">
        <f>Q186*H186</f>
        <v>0</v>
      </c>
      <c r="S186" s="185">
        <v>0.57999999999999996</v>
      </c>
      <c r="T186" s="186">
        <f>S186*H186</f>
        <v>43.847999999999992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7" t="s">
        <v>148</v>
      </c>
      <c r="AT186" s="187" t="s">
        <v>143</v>
      </c>
      <c r="AU186" s="187" t="s">
        <v>82</v>
      </c>
      <c r="AY186" s="20" t="s">
        <v>141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20" t="s">
        <v>80</v>
      </c>
      <c r="BK186" s="188">
        <f>ROUND(I186*H186,2)</f>
        <v>0</v>
      </c>
      <c r="BL186" s="20" t="s">
        <v>148</v>
      </c>
      <c r="BM186" s="187" t="s">
        <v>259</v>
      </c>
    </row>
    <row r="187" spans="1:65" s="2" customFormat="1" ht="11.25">
      <c r="A187" s="37"/>
      <c r="B187" s="38"/>
      <c r="C187" s="39"/>
      <c r="D187" s="189" t="s">
        <v>150</v>
      </c>
      <c r="E187" s="39"/>
      <c r="F187" s="190" t="s">
        <v>260</v>
      </c>
      <c r="G187" s="39"/>
      <c r="H187" s="39"/>
      <c r="I187" s="191"/>
      <c r="J187" s="39"/>
      <c r="K187" s="39"/>
      <c r="L187" s="42"/>
      <c r="M187" s="192"/>
      <c r="N187" s="193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150</v>
      </c>
      <c r="AU187" s="20" t="s">
        <v>82</v>
      </c>
    </row>
    <row r="188" spans="1:65" s="2" customFormat="1" ht="24.2" customHeight="1">
      <c r="A188" s="37"/>
      <c r="B188" s="38"/>
      <c r="C188" s="176" t="s">
        <v>261</v>
      </c>
      <c r="D188" s="176" t="s">
        <v>143</v>
      </c>
      <c r="E188" s="177" t="s">
        <v>262</v>
      </c>
      <c r="F188" s="178" t="s">
        <v>263</v>
      </c>
      <c r="G188" s="179" t="s">
        <v>209</v>
      </c>
      <c r="H188" s="180">
        <v>60.48</v>
      </c>
      <c r="I188" s="181"/>
      <c r="J188" s="182">
        <f>ROUND(I188*H188,2)</f>
        <v>0</v>
      </c>
      <c r="K188" s="178" t="s">
        <v>147</v>
      </c>
      <c r="L188" s="42"/>
      <c r="M188" s="183" t="s">
        <v>19</v>
      </c>
      <c r="N188" s="184" t="s">
        <v>43</v>
      </c>
      <c r="O188" s="67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7" t="s">
        <v>148</v>
      </c>
      <c r="AT188" s="187" t="s">
        <v>143</v>
      </c>
      <c r="AU188" s="187" t="s">
        <v>82</v>
      </c>
      <c r="AY188" s="20" t="s">
        <v>141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20" t="s">
        <v>80</v>
      </c>
      <c r="BK188" s="188">
        <f>ROUND(I188*H188,2)</f>
        <v>0</v>
      </c>
      <c r="BL188" s="20" t="s">
        <v>148</v>
      </c>
      <c r="BM188" s="187" t="s">
        <v>264</v>
      </c>
    </row>
    <row r="189" spans="1:65" s="2" customFormat="1" ht="11.25">
      <c r="A189" s="37"/>
      <c r="B189" s="38"/>
      <c r="C189" s="39"/>
      <c r="D189" s="189" t="s">
        <v>150</v>
      </c>
      <c r="E189" s="39"/>
      <c r="F189" s="190" t="s">
        <v>265</v>
      </c>
      <c r="G189" s="39"/>
      <c r="H189" s="39"/>
      <c r="I189" s="191"/>
      <c r="J189" s="39"/>
      <c r="K189" s="39"/>
      <c r="L189" s="42"/>
      <c r="M189" s="192"/>
      <c r="N189" s="193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150</v>
      </c>
      <c r="AU189" s="20" t="s">
        <v>82</v>
      </c>
    </row>
    <row r="190" spans="1:65" s="2" customFormat="1" ht="24.2" customHeight="1">
      <c r="A190" s="37"/>
      <c r="B190" s="38"/>
      <c r="C190" s="176" t="s">
        <v>266</v>
      </c>
      <c r="D190" s="176" t="s">
        <v>143</v>
      </c>
      <c r="E190" s="177" t="s">
        <v>267</v>
      </c>
      <c r="F190" s="178" t="s">
        <v>268</v>
      </c>
      <c r="G190" s="179" t="s">
        <v>209</v>
      </c>
      <c r="H190" s="180">
        <v>544.32000000000005</v>
      </c>
      <c r="I190" s="181"/>
      <c r="J190" s="182">
        <f>ROUND(I190*H190,2)</f>
        <v>0</v>
      </c>
      <c r="K190" s="178" t="s">
        <v>147</v>
      </c>
      <c r="L190" s="42"/>
      <c r="M190" s="183" t="s">
        <v>19</v>
      </c>
      <c r="N190" s="184" t="s">
        <v>43</v>
      </c>
      <c r="O190" s="67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7" t="s">
        <v>148</v>
      </c>
      <c r="AT190" s="187" t="s">
        <v>143</v>
      </c>
      <c r="AU190" s="187" t="s">
        <v>82</v>
      </c>
      <c r="AY190" s="20" t="s">
        <v>141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20" t="s">
        <v>80</v>
      </c>
      <c r="BK190" s="188">
        <f>ROUND(I190*H190,2)</f>
        <v>0</v>
      </c>
      <c r="BL190" s="20" t="s">
        <v>148</v>
      </c>
      <c r="BM190" s="187" t="s">
        <v>269</v>
      </c>
    </row>
    <row r="191" spans="1:65" s="2" customFormat="1" ht="11.25">
      <c r="A191" s="37"/>
      <c r="B191" s="38"/>
      <c r="C191" s="39"/>
      <c r="D191" s="189" t="s">
        <v>150</v>
      </c>
      <c r="E191" s="39"/>
      <c r="F191" s="190" t="s">
        <v>270</v>
      </c>
      <c r="G191" s="39"/>
      <c r="H191" s="39"/>
      <c r="I191" s="191"/>
      <c r="J191" s="39"/>
      <c r="K191" s="39"/>
      <c r="L191" s="42"/>
      <c r="M191" s="192"/>
      <c r="N191" s="193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150</v>
      </c>
      <c r="AU191" s="20" t="s">
        <v>82</v>
      </c>
    </row>
    <row r="192" spans="1:65" s="14" customFormat="1" ht="11.25">
      <c r="B192" s="205"/>
      <c r="C192" s="206"/>
      <c r="D192" s="196" t="s">
        <v>152</v>
      </c>
      <c r="E192" s="206"/>
      <c r="F192" s="208" t="s">
        <v>271</v>
      </c>
      <c r="G192" s="206"/>
      <c r="H192" s="209">
        <v>544.32000000000005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152</v>
      </c>
      <c r="AU192" s="215" t="s">
        <v>82</v>
      </c>
      <c r="AV192" s="14" t="s">
        <v>82</v>
      </c>
      <c r="AW192" s="14" t="s">
        <v>4</v>
      </c>
      <c r="AX192" s="14" t="s">
        <v>80</v>
      </c>
      <c r="AY192" s="215" t="s">
        <v>141</v>
      </c>
    </row>
    <row r="193" spans="1:65" s="2" customFormat="1" ht="16.5" customHeight="1">
      <c r="A193" s="37"/>
      <c r="B193" s="38"/>
      <c r="C193" s="176" t="s">
        <v>272</v>
      </c>
      <c r="D193" s="176" t="s">
        <v>143</v>
      </c>
      <c r="E193" s="177" t="s">
        <v>273</v>
      </c>
      <c r="F193" s="178" t="s">
        <v>274</v>
      </c>
      <c r="G193" s="179" t="s">
        <v>209</v>
      </c>
      <c r="H193" s="180">
        <v>60.48</v>
      </c>
      <c r="I193" s="181"/>
      <c r="J193" s="182">
        <f>ROUND(I193*H193,2)</f>
        <v>0</v>
      </c>
      <c r="K193" s="178" t="s">
        <v>147</v>
      </c>
      <c r="L193" s="42"/>
      <c r="M193" s="183" t="s">
        <v>19</v>
      </c>
      <c r="N193" s="184" t="s">
        <v>43</v>
      </c>
      <c r="O193" s="67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148</v>
      </c>
      <c r="AT193" s="187" t="s">
        <v>143</v>
      </c>
      <c r="AU193" s="187" t="s">
        <v>82</v>
      </c>
      <c r="AY193" s="20" t="s">
        <v>141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80</v>
      </c>
      <c r="BK193" s="188">
        <f>ROUND(I193*H193,2)</f>
        <v>0</v>
      </c>
      <c r="BL193" s="20" t="s">
        <v>148</v>
      </c>
      <c r="BM193" s="187" t="s">
        <v>275</v>
      </c>
    </row>
    <row r="194" spans="1:65" s="2" customFormat="1" ht="11.25">
      <c r="A194" s="37"/>
      <c r="B194" s="38"/>
      <c r="C194" s="39"/>
      <c r="D194" s="189" t="s">
        <v>150</v>
      </c>
      <c r="E194" s="39"/>
      <c r="F194" s="190" t="s">
        <v>276</v>
      </c>
      <c r="G194" s="39"/>
      <c r="H194" s="39"/>
      <c r="I194" s="191"/>
      <c r="J194" s="39"/>
      <c r="K194" s="39"/>
      <c r="L194" s="42"/>
      <c r="M194" s="192"/>
      <c r="N194" s="193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150</v>
      </c>
      <c r="AU194" s="20" t="s">
        <v>82</v>
      </c>
    </row>
    <row r="195" spans="1:65" s="2" customFormat="1" ht="24.2" customHeight="1">
      <c r="A195" s="37"/>
      <c r="B195" s="38"/>
      <c r="C195" s="176" t="s">
        <v>277</v>
      </c>
      <c r="D195" s="176" t="s">
        <v>143</v>
      </c>
      <c r="E195" s="177" t="s">
        <v>278</v>
      </c>
      <c r="F195" s="178" t="s">
        <v>279</v>
      </c>
      <c r="G195" s="179" t="s">
        <v>209</v>
      </c>
      <c r="H195" s="180">
        <v>16.632000000000001</v>
      </c>
      <c r="I195" s="181"/>
      <c r="J195" s="182">
        <f>ROUND(I195*H195,2)</f>
        <v>0</v>
      </c>
      <c r="K195" s="178" t="s">
        <v>147</v>
      </c>
      <c r="L195" s="42"/>
      <c r="M195" s="183" t="s">
        <v>19</v>
      </c>
      <c r="N195" s="184" t="s">
        <v>43</v>
      </c>
      <c r="O195" s="67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7" t="s">
        <v>148</v>
      </c>
      <c r="AT195" s="187" t="s">
        <v>143</v>
      </c>
      <c r="AU195" s="187" t="s">
        <v>82</v>
      </c>
      <c r="AY195" s="20" t="s">
        <v>141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20" t="s">
        <v>80</v>
      </c>
      <c r="BK195" s="188">
        <f>ROUND(I195*H195,2)</f>
        <v>0</v>
      </c>
      <c r="BL195" s="20" t="s">
        <v>148</v>
      </c>
      <c r="BM195" s="187" t="s">
        <v>280</v>
      </c>
    </row>
    <row r="196" spans="1:65" s="2" customFormat="1" ht="11.25">
      <c r="A196" s="37"/>
      <c r="B196" s="38"/>
      <c r="C196" s="39"/>
      <c r="D196" s="189" t="s">
        <v>150</v>
      </c>
      <c r="E196" s="39"/>
      <c r="F196" s="190" t="s">
        <v>281</v>
      </c>
      <c r="G196" s="39"/>
      <c r="H196" s="39"/>
      <c r="I196" s="191"/>
      <c r="J196" s="39"/>
      <c r="K196" s="39"/>
      <c r="L196" s="42"/>
      <c r="M196" s="192"/>
      <c r="N196" s="193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150</v>
      </c>
      <c r="AU196" s="20" t="s">
        <v>82</v>
      </c>
    </row>
    <row r="197" spans="1:65" s="2" customFormat="1" ht="24.2" customHeight="1">
      <c r="A197" s="37"/>
      <c r="B197" s="38"/>
      <c r="C197" s="176" t="s">
        <v>7</v>
      </c>
      <c r="D197" s="176" t="s">
        <v>143</v>
      </c>
      <c r="E197" s="177" t="s">
        <v>282</v>
      </c>
      <c r="F197" s="178" t="s">
        <v>208</v>
      </c>
      <c r="G197" s="179" t="s">
        <v>209</v>
      </c>
      <c r="H197" s="180">
        <v>43.847999999999999</v>
      </c>
      <c r="I197" s="181"/>
      <c r="J197" s="182">
        <f>ROUND(I197*H197,2)</f>
        <v>0</v>
      </c>
      <c r="K197" s="178" t="s">
        <v>147</v>
      </c>
      <c r="L197" s="42"/>
      <c r="M197" s="183" t="s">
        <v>19</v>
      </c>
      <c r="N197" s="184" t="s">
        <v>43</v>
      </c>
      <c r="O197" s="67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148</v>
      </c>
      <c r="AT197" s="187" t="s">
        <v>143</v>
      </c>
      <c r="AU197" s="187" t="s">
        <v>82</v>
      </c>
      <c r="AY197" s="20" t="s">
        <v>141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20" t="s">
        <v>80</v>
      </c>
      <c r="BK197" s="188">
        <f>ROUND(I197*H197,2)</f>
        <v>0</v>
      </c>
      <c r="BL197" s="20" t="s">
        <v>148</v>
      </c>
      <c r="BM197" s="187" t="s">
        <v>283</v>
      </c>
    </row>
    <row r="198" spans="1:65" s="2" customFormat="1" ht="11.25">
      <c r="A198" s="37"/>
      <c r="B198" s="38"/>
      <c r="C198" s="39"/>
      <c r="D198" s="189" t="s">
        <v>150</v>
      </c>
      <c r="E198" s="39"/>
      <c r="F198" s="190" t="s">
        <v>284</v>
      </c>
      <c r="G198" s="39"/>
      <c r="H198" s="39"/>
      <c r="I198" s="191"/>
      <c r="J198" s="39"/>
      <c r="K198" s="39"/>
      <c r="L198" s="42"/>
      <c r="M198" s="192"/>
      <c r="N198" s="193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150</v>
      </c>
      <c r="AU198" s="20" t="s">
        <v>82</v>
      </c>
    </row>
    <row r="199" spans="1:65" s="12" customFormat="1" ht="22.9" customHeight="1">
      <c r="B199" s="160"/>
      <c r="C199" s="161"/>
      <c r="D199" s="162" t="s">
        <v>71</v>
      </c>
      <c r="E199" s="174" t="s">
        <v>82</v>
      </c>
      <c r="F199" s="174" t="s">
        <v>285</v>
      </c>
      <c r="G199" s="161"/>
      <c r="H199" s="161"/>
      <c r="I199" s="164"/>
      <c r="J199" s="175">
        <f>BK199</f>
        <v>0</v>
      </c>
      <c r="K199" s="161"/>
      <c r="L199" s="166"/>
      <c r="M199" s="167"/>
      <c r="N199" s="168"/>
      <c r="O199" s="168"/>
      <c r="P199" s="169">
        <f>SUM(P200:P226)</f>
        <v>0</v>
      </c>
      <c r="Q199" s="168"/>
      <c r="R199" s="169">
        <f>SUM(R200:R226)</f>
        <v>45.558370719999999</v>
      </c>
      <c r="S199" s="168"/>
      <c r="T199" s="170">
        <f>SUM(T200:T226)</f>
        <v>0</v>
      </c>
      <c r="AR199" s="171" t="s">
        <v>80</v>
      </c>
      <c r="AT199" s="172" t="s">
        <v>71</v>
      </c>
      <c r="AU199" s="172" t="s">
        <v>80</v>
      </c>
      <c r="AY199" s="171" t="s">
        <v>141</v>
      </c>
      <c r="BK199" s="173">
        <f>SUM(BK200:BK226)</f>
        <v>0</v>
      </c>
    </row>
    <row r="200" spans="1:65" s="2" customFormat="1" ht="21.75" customHeight="1">
      <c r="A200" s="37"/>
      <c r="B200" s="38"/>
      <c r="C200" s="176" t="s">
        <v>286</v>
      </c>
      <c r="D200" s="176" t="s">
        <v>143</v>
      </c>
      <c r="E200" s="177" t="s">
        <v>287</v>
      </c>
      <c r="F200" s="178" t="s">
        <v>288</v>
      </c>
      <c r="G200" s="179" t="s">
        <v>146</v>
      </c>
      <c r="H200" s="180">
        <v>11.359</v>
      </c>
      <c r="I200" s="181"/>
      <c r="J200" s="182">
        <f>ROUND(I200*H200,2)</f>
        <v>0</v>
      </c>
      <c r="K200" s="178" t="s">
        <v>147</v>
      </c>
      <c r="L200" s="42"/>
      <c r="M200" s="183" t="s">
        <v>19</v>
      </c>
      <c r="N200" s="184" t="s">
        <v>43</v>
      </c>
      <c r="O200" s="67"/>
      <c r="P200" s="185">
        <f>O200*H200</f>
        <v>0</v>
      </c>
      <c r="Q200" s="185">
        <v>2.3010199999999998</v>
      </c>
      <c r="R200" s="185">
        <f>Q200*H200</f>
        <v>26.137286179999997</v>
      </c>
      <c r="S200" s="185">
        <v>0</v>
      </c>
      <c r="T200" s="18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7" t="s">
        <v>148</v>
      </c>
      <c r="AT200" s="187" t="s">
        <v>143</v>
      </c>
      <c r="AU200" s="187" t="s">
        <v>82</v>
      </c>
      <c r="AY200" s="20" t="s">
        <v>141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20" t="s">
        <v>80</v>
      </c>
      <c r="BK200" s="188">
        <f>ROUND(I200*H200,2)</f>
        <v>0</v>
      </c>
      <c r="BL200" s="20" t="s">
        <v>148</v>
      </c>
      <c r="BM200" s="187" t="s">
        <v>289</v>
      </c>
    </row>
    <row r="201" spans="1:65" s="2" customFormat="1" ht="11.25">
      <c r="A201" s="37"/>
      <c r="B201" s="38"/>
      <c r="C201" s="39"/>
      <c r="D201" s="189" t="s">
        <v>150</v>
      </c>
      <c r="E201" s="39"/>
      <c r="F201" s="190" t="s">
        <v>290</v>
      </c>
      <c r="G201" s="39"/>
      <c r="H201" s="39"/>
      <c r="I201" s="191"/>
      <c r="J201" s="39"/>
      <c r="K201" s="39"/>
      <c r="L201" s="42"/>
      <c r="M201" s="192"/>
      <c r="N201" s="193"/>
      <c r="O201" s="67"/>
      <c r="P201" s="67"/>
      <c r="Q201" s="67"/>
      <c r="R201" s="67"/>
      <c r="S201" s="67"/>
      <c r="T201" s="68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20" t="s">
        <v>150</v>
      </c>
      <c r="AU201" s="20" t="s">
        <v>82</v>
      </c>
    </row>
    <row r="202" spans="1:65" s="13" customFormat="1" ht="11.25">
      <c r="B202" s="194"/>
      <c r="C202" s="195"/>
      <c r="D202" s="196" t="s">
        <v>152</v>
      </c>
      <c r="E202" s="197" t="s">
        <v>19</v>
      </c>
      <c r="F202" s="198" t="s">
        <v>291</v>
      </c>
      <c r="G202" s="195"/>
      <c r="H202" s="197" t="s">
        <v>19</v>
      </c>
      <c r="I202" s="199"/>
      <c r="J202" s="195"/>
      <c r="K202" s="195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152</v>
      </c>
      <c r="AU202" s="204" t="s">
        <v>82</v>
      </c>
      <c r="AV202" s="13" t="s">
        <v>80</v>
      </c>
      <c r="AW202" s="13" t="s">
        <v>33</v>
      </c>
      <c r="AX202" s="13" t="s">
        <v>72</v>
      </c>
      <c r="AY202" s="204" t="s">
        <v>141</v>
      </c>
    </row>
    <row r="203" spans="1:65" s="14" customFormat="1" ht="11.25">
      <c r="B203" s="205"/>
      <c r="C203" s="206"/>
      <c r="D203" s="196" t="s">
        <v>152</v>
      </c>
      <c r="E203" s="207" t="s">
        <v>19</v>
      </c>
      <c r="F203" s="208" t="s">
        <v>292</v>
      </c>
      <c r="G203" s="206"/>
      <c r="H203" s="209">
        <v>8.2479999999999993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152</v>
      </c>
      <c r="AU203" s="215" t="s">
        <v>82</v>
      </c>
      <c r="AV203" s="14" t="s">
        <v>82</v>
      </c>
      <c r="AW203" s="14" t="s">
        <v>33</v>
      </c>
      <c r="AX203" s="14" t="s">
        <v>72</v>
      </c>
      <c r="AY203" s="215" t="s">
        <v>141</v>
      </c>
    </row>
    <row r="204" spans="1:65" s="13" customFormat="1" ht="11.25">
      <c r="B204" s="194"/>
      <c r="C204" s="195"/>
      <c r="D204" s="196" t="s">
        <v>152</v>
      </c>
      <c r="E204" s="197" t="s">
        <v>19</v>
      </c>
      <c r="F204" s="198" t="s">
        <v>293</v>
      </c>
      <c r="G204" s="195"/>
      <c r="H204" s="197" t="s">
        <v>19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152</v>
      </c>
      <c r="AU204" s="204" t="s">
        <v>82</v>
      </c>
      <c r="AV204" s="13" t="s">
        <v>80</v>
      </c>
      <c r="AW204" s="13" t="s">
        <v>33</v>
      </c>
      <c r="AX204" s="13" t="s">
        <v>72</v>
      </c>
      <c r="AY204" s="204" t="s">
        <v>141</v>
      </c>
    </row>
    <row r="205" spans="1:65" s="14" customFormat="1" ht="11.25">
      <c r="B205" s="205"/>
      <c r="C205" s="206"/>
      <c r="D205" s="196" t="s">
        <v>152</v>
      </c>
      <c r="E205" s="207" t="s">
        <v>19</v>
      </c>
      <c r="F205" s="208" t="s">
        <v>294</v>
      </c>
      <c r="G205" s="206"/>
      <c r="H205" s="209">
        <v>2.57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152</v>
      </c>
      <c r="AU205" s="215" t="s">
        <v>82</v>
      </c>
      <c r="AV205" s="14" t="s">
        <v>82</v>
      </c>
      <c r="AW205" s="14" t="s">
        <v>33</v>
      </c>
      <c r="AX205" s="14" t="s">
        <v>72</v>
      </c>
      <c r="AY205" s="215" t="s">
        <v>141</v>
      </c>
    </row>
    <row r="206" spans="1:65" s="15" customFormat="1" ht="11.25">
      <c r="B206" s="216"/>
      <c r="C206" s="217"/>
      <c r="D206" s="196" t="s">
        <v>152</v>
      </c>
      <c r="E206" s="218" t="s">
        <v>19</v>
      </c>
      <c r="F206" s="219" t="s">
        <v>157</v>
      </c>
      <c r="G206" s="217"/>
      <c r="H206" s="220">
        <v>10.818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152</v>
      </c>
      <c r="AU206" s="226" t="s">
        <v>82</v>
      </c>
      <c r="AV206" s="15" t="s">
        <v>158</v>
      </c>
      <c r="AW206" s="15" t="s">
        <v>33</v>
      </c>
      <c r="AX206" s="15" t="s">
        <v>72</v>
      </c>
      <c r="AY206" s="226" t="s">
        <v>141</v>
      </c>
    </row>
    <row r="207" spans="1:65" s="14" customFormat="1" ht="11.25">
      <c r="B207" s="205"/>
      <c r="C207" s="206"/>
      <c r="D207" s="196" t="s">
        <v>152</v>
      </c>
      <c r="E207" s="207" t="s">
        <v>19</v>
      </c>
      <c r="F207" s="208" t="s">
        <v>295</v>
      </c>
      <c r="G207" s="206"/>
      <c r="H207" s="209">
        <v>0.54100000000000004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152</v>
      </c>
      <c r="AU207" s="215" t="s">
        <v>82</v>
      </c>
      <c r="AV207" s="14" t="s">
        <v>82</v>
      </c>
      <c r="AW207" s="14" t="s">
        <v>33</v>
      </c>
      <c r="AX207" s="14" t="s">
        <v>72</v>
      </c>
      <c r="AY207" s="215" t="s">
        <v>141</v>
      </c>
    </row>
    <row r="208" spans="1:65" s="16" customFormat="1" ht="11.25">
      <c r="B208" s="227"/>
      <c r="C208" s="228"/>
      <c r="D208" s="196" t="s">
        <v>152</v>
      </c>
      <c r="E208" s="229" t="s">
        <v>19</v>
      </c>
      <c r="F208" s="230" t="s">
        <v>167</v>
      </c>
      <c r="G208" s="228"/>
      <c r="H208" s="231">
        <v>11.359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152</v>
      </c>
      <c r="AU208" s="237" t="s">
        <v>82</v>
      </c>
      <c r="AV208" s="16" t="s">
        <v>148</v>
      </c>
      <c r="AW208" s="16" t="s">
        <v>33</v>
      </c>
      <c r="AX208" s="16" t="s">
        <v>80</v>
      </c>
      <c r="AY208" s="237" t="s">
        <v>141</v>
      </c>
    </row>
    <row r="209" spans="1:65" s="2" customFormat="1" ht="16.5" customHeight="1">
      <c r="A209" s="37"/>
      <c r="B209" s="38"/>
      <c r="C209" s="176" t="s">
        <v>296</v>
      </c>
      <c r="D209" s="176" t="s">
        <v>143</v>
      </c>
      <c r="E209" s="177" t="s">
        <v>297</v>
      </c>
      <c r="F209" s="178" t="s">
        <v>298</v>
      </c>
      <c r="G209" s="179" t="s">
        <v>216</v>
      </c>
      <c r="H209" s="180">
        <v>4</v>
      </c>
      <c r="I209" s="181"/>
      <c r="J209" s="182">
        <f>ROUND(I209*H209,2)</f>
        <v>0</v>
      </c>
      <c r="K209" s="178" t="s">
        <v>147</v>
      </c>
      <c r="L209" s="42"/>
      <c r="M209" s="183" t="s">
        <v>19</v>
      </c>
      <c r="N209" s="184" t="s">
        <v>43</v>
      </c>
      <c r="O209" s="67"/>
      <c r="P209" s="185">
        <f>O209*H209</f>
        <v>0</v>
      </c>
      <c r="Q209" s="185">
        <v>2.6900000000000001E-3</v>
      </c>
      <c r="R209" s="185">
        <f>Q209*H209</f>
        <v>1.076E-2</v>
      </c>
      <c r="S209" s="185">
        <v>0</v>
      </c>
      <c r="T209" s="18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148</v>
      </c>
      <c r="AT209" s="187" t="s">
        <v>143</v>
      </c>
      <c r="AU209" s="187" t="s">
        <v>82</v>
      </c>
      <c r="AY209" s="20" t="s">
        <v>141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80</v>
      </c>
      <c r="BK209" s="188">
        <f>ROUND(I209*H209,2)</f>
        <v>0</v>
      </c>
      <c r="BL209" s="20" t="s">
        <v>148</v>
      </c>
      <c r="BM209" s="187" t="s">
        <v>299</v>
      </c>
    </row>
    <row r="210" spans="1:65" s="2" customFormat="1" ht="11.25">
      <c r="A210" s="37"/>
      <c r="B210" s="38"/>
      <c r="C210" s="39"/>
      <c r="D210" s="189" t="s">
        <v>150</v>
      </c>
      <c r="E210" s="39"/>
      <c r="F210" s="190" t="s">
        <v>300</v>
      </c>
      <c r="G210" s="39"/>
      <c r="H210" s="39"/>
      <c r="I210" s="191"/>
      <c r="J210" s="39"/>
      <c r="K210" s="39"/>
      <c r="L210" s="42"/>
      <c r="M210" s="192"/>
      <c r="N210" s="193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150</v>
      </c>
      <c r="AU210" s="20" t="s">
        <v>82</v>
      </c>
    </row>
    <row r="211" spans="1:65" s="14" customFormat="1" ht="11.25">
      <c r="B211" s="205"/>
      <c r="C211" s="206"/>
      <c r="D211" s="196" t="s">
        <v>152</v>
      </c>
      <c r="E211" s="207" t="s">
        <v>19</v>
      </c>
      <c r="F211" s="208" t="s">
        <v>301</v>
      </c>
      <c r="G211" s="206"/>
      <c r="H211" s="209">
        <v>4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152</v>
      </c>
      <c r="AU211" s="215" t="s">
        <v>82</v>
      </c>
      <c r="AV211" s="14" t="s">
        <v>82</v>
      </c>
      <c r="AW211" s="14" t="s">
        <v>33</v>
      </c>
      <c r="AX211" s="14" t="s">
        <v>72</v>
      </c>
      <c r="AY211" s="215" t="s">
        <v>141</v>
      </c>
    </row>
    <row r="212" spans="1:65" s="15" customFormat="1" ht="11.25">
      <c r="B212" s="216"/>
      <c r="C212" s="217"/>
      <c r="D212" s="196" t="s">
        <v>152</v>
      </c>
      <c r="E212" s="218" t="s">
        <v>19</v>
      </c>
      <c r="F212" s="219" t="s">
        <v>157</v>
      </c>
      <c r="G212" s="217"/>
      <c r="H212" s="220">
        <v>4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152</v>
      </c>
      <c r="AU212" s="226" t="s">
        <v>82</v>
      </c>
      <c r="AV212" s="15" t="s">
        <v>158</v>
      </c>
      <c r="AW212" s="15" t="s">
        <v>33</v>
      </c>
      <c r="AX212" s="15" t="s">
        <v>80</v>
      </c>
      <c r="AY212" s="226" t="s">
        <v>141</v>
      </c>
    </row>
    <row r="213" spans="1:65" s="2" customFormat="1" ht="16.5" customHeight="1">
      <c r="A213" s="37"/>
      <c r="B213" s="38"/>
      <c r="C213" s="176" t="s">
        <v>302</v>
      </c>
      <c r="D213" s="176" t="s">
        <v>143</v>
      </c>
      <c r="E213" s="177" t="s">
        <v>303</v>
      </c>
      <c r="F213" s="178" t="s">
        <v>304</v>
      </c>
      <c r="G213" s="179" t="s">
        <v>216</v>
      </c>
      <c r="H213" s="180">
        <v>4</v>
      </c>
      <c r="I213" s="181"/>
      <c r="J213" s="182">
        <f>ROUND(I213*H213,2)</f>
        <v>0</v>
      </c>
      <c r="K213" s="178" t="s">
        <v>147</v>
      </c>
      <c r="L213" s="42"/>
      <c r="M213" s="183" t="s">
        <v>19</v>
      </c>
      <c r="N213" s="184" t="s">
        <v>43</v>
      </c>
      <c r="O213" s="67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7" t="s">
        <v>148</v>
      </c>
      <c r="AT213" s="187" t="s">
        <v>143</v>
      </c>
      <c r="AU213" s="187" t="s">
        <v>82</v>
      </c>
      <c r="AY213" s="20" t="s">
        <v>141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20" t="s">
        <v>80</v>
      </c>
      <c r="BK213" s="188">
        <f>ROUND(I213*H213,2)</f>
        <v>0</v>
      </c>
      <c r="BL213" s="20" t="s">
        <v>148</v>
      </c>
      <c r="BM213" s="187" t="s">
        <v>305</v>
      </c>
    </row>
    <row r="214" spans="1:65" s="2" customFormat="1" ht="11.25">
      <c r="A214" s="37"/>
      <c r="B214" s="38"/>
      <c r="C214" s="39"/>
      <c r="D214" s="189" t="s">
        <v>150</v>
      </c>
      <c r="E214" s="39"/>
      <c r="F214" s="190" t="s">
        <v>306</v>
      </c>
      <c r="G214" s="39"/>
      <c r="H214" s="39"/>
      <c r="I214" s="191"/>
      <c r="J214" s="39"/>
      <c r="K214" s="39"/>
      <c r="L214" s="42"/>
      <c r="M214" s="192"/>
      <c r="N214" s="193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20" t="s">
        <v>150</v>
      </c>
      <c r="AU214" s="20" t="s">
        <v>82</v>
      </c>
    </row>
    <row r="215" spans="1:65" s="2" customFormat="1" ht="24.2" customHeight="1">
      <c r="A215" s="37"/>
      <c r="B215" s="38"/>
      <c r="C215" s="176" t="s">
        <v>307</v>
      </c>
      <c r="D215" s="176" t="s">
        <v>143</v>
      </c>
      <c r="E215" s="177" t="s">
        <v>308</v>
      </c>
      <c r="F215" s="178" t="s">
        <v>309</v>
      </c>
      <c r="G215" s="179" t="s">
        <v>216</v>
      </c>
      <c r="H215" s="180">
        <v>16.178000000000001</v>
      </c>
      <c r="I215" s="181"/>
      <c r="J215" s="182">
        <f>ROUND(I215*H215,2)</f>
        <v>0</v>
      </c>
      <c r="K215" s="178" t="s">
        <v>147</v>
      </c>
      <c r="L215" s="42"/>
      <c r="M215" s="183" t="s">
        <v>19</v>
      </c>
      <c r="N215" s="184" t="s">
        <v>43</v>
      </c>
      <c r="O215" s="67"/>
      <c r="P215" s="185">
        <f>O215*H215</f>
        <v>0</v>
      </c>
      <c r="Q215" s="185">
        <v>0.69501000000000002</v>
      </c>
      <c r="R215" s="185">
        <f>Q215*H215</f>
        <v>11.243871780000001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148</v>
      </c>
      <c r="AT215" s="187" t="s">
        <v>143</v>
      </c>
      <c r="AU215" s="187" t="s">
        <v>82</v>
      </c>
      <c r="AY215" s="20" t="s">
        <v>141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20" t="s">
        <v>80</v>
      </c>
      <c r="BK215" s="188">
        <f>ROUND(I215*H215,2)</f>
        <v>0</v>
      </c>
      <c r="BL215" s="20" t="s">
        <v>148</v>
      </c>
      <c r="BM215" s="187" t="s">
        <v>310</v>
      </c>
    </row>
    <row r="216" spans="1:65" s="2" customFormat="1" ht="11.25">
      <c r="A216" s="37"/>
      <c r="B216" s="38"/>
      <c r="C216" s="39"/>
      <c r="D216" s="189" t="s">
        <v>150</v>
      </c>
      <c r="E216" s="39"/>
      <c r="F216" s="190" t="s">
        <v>311</v>
      </c>
      <c r="G216" s="39"/>
      <c r="H216" s="39"/>
      <c r="I216" s="191"/>
      <c r="J216" s="39"/>
      <c r="K216" s="39"/>
      <c r="L216" s="42"/>
      <c r="M216" s="192"/>
      <c r="N216" s="193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150</v>
      </c>
      <c r="AU216" s="20" t="s">
        <v>82</v>
      </c>
    </row>
    <row r="217" spans="1:65" s="14" customFormat="1" ht="11.25">
      <c r="B217" s="205"/>
      <c r="C217" s="206"/>
      <c r="D217" s="196" t="s">
        <v>152</v>
      </c>
      <c r="E217" s="207" t="s">
        <v>19</v>
      </c>
      <c r="F217" s="208" t="s">
        <v>312</v>
      </c>
      <c r="G217" s="206"/>
      <c r="H217" s="209">
        <v>16.178000000000001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152</v>
      </c>
      <c r="AU217" s="215" t="s">
        <v>82</v>
      </c>
      <c r="AV217" s="14" t="s">
        <v>82</v>
      </c>
      <c r="AW217" s="14" t="s">
        <v>33</v>
      </c>
      <c r="AX217" s="14" t="s">
        <v>72</v>
      </c>
      <c r="AY217" s="215" t="s">
        <v>141</v>
      </c>
    </row>
    <row r="218" spans="1:65" s="15" customFormat="1" ht="11.25">
      <c r="B218" s="216"/>
      <c r="C218" s="217"/>
      <c r="D218" s="196" t="s">
        <v>152</v>
      </c>
      <c r="E218" s="218" t="s">
        <v>19</v>
      </c>
      <c r="F218" s="219" t="s">
        <v>157</v>
      </c>
      <c r="G218" s="217"/>
      <c r="H218" s="220">
        <v>16.178000000000001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152</v>
      </c>
      <c r="AU218" s="226" t="s">
        <v>82</v>
      </c>
      <c r="AV218" s="15" t="s">
        <v>158</v>
      </c>
      <c r="AW218" s="15" t="s">
        <v>33</v>
      </c>
      <c r="AX218" s="15" t="s">
        <v>80</v>
      </c>
      <c r="AY218" s="226" t="s">
        <v>141</v>
      </c>
    </row>
    <row r="219" spans="1:65" s="2" customFormat="1" ht="24.2" customHeight="1">
      <c r="A219" s="37"/>
      <c r="B219" s="38"/>
      <c r="C219" s="176" t="s">
        <v>313</v>
      </c>
      <c r="D219" s="176" t="s">
        <v>143</v>
      </c>
      <c r="E219" s="177" t="s">
        <v>314</v>
      </c>
      <c r="F219" s="178" t="s">
        <v>315</v>
      </c>
      <c r="G219" s="179" t="s">
        <v>216</v>
      </c>
      <c r="H219" s="180">
        <v>8.0329999999999995</v>
      </c>
      <c r="I219" s="181"/>
      <c r="J219" s="182">
        <f>ROUND(I219*H219,2)</f>
        <v>0</v>
      </c>
      <c r="K219" s="178" t="s">
        <v>147</v>
      </c>
      <c r="L219" s="42"/>
      <c r="M219" s="183" t="s">
        <v>19</v>
      </c>
      <c r="N219" s="184" t="s">
        <v>43</v>
      </c>
      <c r="O219" s="67"/>
      <c r="P219" s="185">
        <f>O219*H219</f>
        <v>0</v>
      </c>
      <c r="Q219" s="185">
        <v>0.93198000000000003</v>
      </c>
      <c r="R219" s="185">
        <f>Q219*H219</f>
        <v>7.48659534</v>
      </c>
      <c r="S219" s="185">
        <v>0</v>
      </c>
      <c r="T219" s="18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7" t="s">
        <v>148</v>
      </c>
      <c r="AT219" s="187" t="s">
        <v>143</v>
      </c>
      <c r="AU219" s="187" t="s">
        <v>82</v>
      </c>
      <c r="AY219" s="20" t="s">
        <v>141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20" t="s">
        <v>80</v>
      </c>
      <c r="BK219" s="188">
        <f>ROUND(I219*H219,2)</f>
        <v>0</v>
      </c>
      <c r="BL219" s="20" t="s">
        <v>148</v>
      </c>
      <c r="BM219" s="187" t="s">
        <v>316</v>
      </c>
    </row>
    <row r="220" spans="1:65" s="2" customFormat="1" ht="11.25">
      <c r="A220" s="37"/>
      <c r="B220" s="38"/>
      <c r="C220" s="39"/>
      <c r="D220" s="189" t="s">
        <v>150</v>
      </c>
      <c r="E220" s="39"/>
      <c r="F220" s="190" t="s">
        <v>317</v>
      </c>
      <c r="G220" s="39"/>
      <c r="H220" s="39"/>
      <c r="I220" s="191"/>
      <c r="J220" s="39"/>
      <c r="K220" s="39"/>
      <c r="L220" s="42"/>
      <c r="M220" s="192"/>
      <c r="N220" s="193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150</v>
      </c>
      <c r="AU220" s="20" t="s">
        <v>82</v>
      </c>
    </row>
    <row r="221" spans="1:65" s="14" customFormat="1" ht="11.25">
      <c r="B221" s="205"/>
      <c r="C221" s="206"/>
      <c r="D221" s="196" t="s">
        <v>152</v>
      </c>
      <c r="E221" s="207" t="s">
        <v>19</v>
      </c>
      <c r="F221" s="208" t="s">
        <v>318</v>
      </c>
      <c r="G221" s="206"/>
      <c r="H221" s="209">
        <v>8.0329999999999995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152</v>
      </c>
      <c r="AU221" s="215" t="s">
        <v>82</v>
      </c>
      <c r="AV221" s="14" t="s">
        <v>82</v>
      </c>
      <c r="AW221" s="14" t="s">
        <v>33</v>
      </c>
      <c r="AX221" s="14" t="s">
        <v>72</v>
      </c>
      <c r="AY221" s="215" t="s">
        <v>141</v>
      </c>
    </row>
    <row r="222" spans="1:65" s="15" customFormat="1" ht="11.25">
      <c r="B222" s="216"/>
      <c r="C222" s="217"/>
      <c r="D222" s="196" t="s">
        <v>152</v>
      </c>
      <c r="E222" s="218" t="s">
        <v>19</v>
      </c>
      <c r="F222" s="219" t="s">
        <v>157</v>
      </c>
      <c r="G222" s="217"/>
      <c r="H222" s="220">
        <v>8.0329999999999995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152</v>
      </c>
      <c r="AU222" s="226" t="s">
        <v>82</v>
      </c>
      <c r="AV222" s="15" t="s">
        <v>158</v>
      </c>
      <c r="AW222" s="15" t="s">
        <v>33</v>
      </c>
      <c r="AX222" s="15" t="s">
        <v>80</v>
      </c>
      <c r="AY222" s="226" t="s">
        <v>141</v>
      </c>
    </row>
    <row r="223" spans="1:65" s="2" customFormat="1" ht="16.5" customHeight="1">
      <c r="A223" s="37"/>
      <c r="B223" s="38"/>
      <c r="C223" s="176" t="s">
        <v>319</v>
      </c>
      <c r="D223" s="176" t="s">
        <v>143</v>
      </c>
      <c r="E223" s="177" t="s">
        <v>320</v>
      </c>
      <c r="F223" s="178" t="s">
        <v>321</v>
      </c>
      <c r="G223" s="179" t="s">
        <v>209</v>
      </c>
      <c r="H223" s="180">
        <v>0.64100000000000001</v>
      </c>
      <c r="I223" s="181"/>
      <c r="J223" s="182">
        <f>ROUND(I223*H223,2)</f>
        <v>0</v>
      </c>
      <c r="K223" s="178" t="s">
        <v>147</v>
      </c>
      <c r="L223" s="42"/>
      <c r="M223" s="183" t="s">
        <v>19</v>
      </c>
      <c r="N223" s="184" t="s">
        <v>43</v>
      </c>
      <c r="O223" s="67"/>
      <c r="P223" s="185">
        <f>O223*H223</f>
        <v>0</v>
      </c>
      <c r="Q223" s="185">
        <v>1.0606199999999999</v>
      </c>
      <c r="R223" s="185">
        <f>Q223*H223</f>
        <v>0.67985741999999993</v>
      </c>
      <c r="S223" s="185">
        <v>0</v>
      </c>
      <c r="T223" s="18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7" t="s">
        <v>148</v>
      </c>
      <c r="AT223" s="187" t="s">
        <v>143</v>
      </c>
      <c r="AU223" s="187" t="s">
        <v>82</v>
      </c>
      <c r="AY223" s="20" t="s">
        <v>141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20" t="s">
        <v>80</v>
      </c>
      <c r="BK223" s="188">
        <f>ROUND(I223*H223,2)</f>
        <v>0</v>
      </c>
      <c r="BL223" s="20" t="s">
        <v>148</v>
      </c>
      <c r="BM223" s="187" t="s">
        <v>322</v>
      </c>
    </row>
    <row r="224" spans="1:65" s="2" customFormat="1" ht="11.25">
      <c r="A224" s="37"/>
      <c r="B224" s="38"/>
      <c r="C224" s="39"/>
      <c r="D224" s="189" t="s">
        <v>150</v>
      </c>
      <c r="E224" s="39"/>
      <c r="F224" s="190" t="s">
        <v>323</v>
      </c>
      <c r="G224" s="39"/>
      <c r="H224" s="39"/>
      <c r="I224" s="191"/>
      <c r="J224" s="39"/>
      <c r="K224" s="39"/>
      <c r="L224" s="42"/>
      <c r="M224" s="192"/>
      <c r="N224" s="193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150</v>
      </c>
      <c r="AU224" s="20" t="s">
        <v>82</v>
      </c>
    </row>
    <row r="225" spans="1:65" s="14" customFormat="1" ht="11.25">
      <c r="B225" s="205"/>
      <c r="C225" s="206"/>
      <c r="D225" s="196" t="s">
        <v>152</v>
      </c>
      <c r="E225" s="207" t="s">
        <v>19</v>
      </c>
      <c r="F225" s="208" t="s">
        <v>324</v>
      </c>
      <c r="G225" s="206"/>
      <c r="H225" s="209">
        <v>0.64100000000000001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152</v>
      </c>
      <c r="AU225" s="215" t="s">
        <v>82</v>
      </c>
      <c r="AV225" s="14" t="s">
        <v>82</v>
      </c>
      <c r="AW225" s="14" t="s">
        <v>33</v>
      </c>
      <c r="AX225" s="14" t="s">
        <v>72</v>
      </c>
      <c r="AY225" s="215" t="s">
        <v>141</v>
      </c>
    </row>
    <row r="226" spans="1:65" s="15" customFormat="1" ht="11.25">
      <c r="B226" s="216"/>
      <c r="C226" s="217"/>
      <c r="D226" s="196" t="s">
        <v>152</v>
      </c>
      <c r="E226" s="218" t="s">
        <v>19</v>
      </c>
      <c r="F226" s="219" t="s">
        <v>157</v>
      </c>
      <c r="G226" s="217"/>
      <c r="H226" s="220">
        <v>0.64100000000000001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152</v>
      </c>
      <c r="AU226" s="226" t="s">
        <v>82</v>
      </c>
      <c r="AV226" s="15" t="s">
        <v>158</v>
      </c>
      <c r="AW226" s="15" t="s">
        <v>33</v>
      </c>
      <c r="AX226" s="15" t="s">
        <v>80</v>
      </c>
      <c r="AY226" s="226" t="s">
        <v>141</v>
      </c>
    </row>
    <row r="227" spans="1:65" s="12" customFormat="1" ht="22.9" customHeight="1">
      <c r="B227" s="160"/>
      <c r="C227" s="161"/>
      <c r="D227" s="162" t="s">
        <v>71</v>
      </c>
      <c r="E227" s="174" t="s">
        <v>158</v>
      </c>
      <c r="F227" s="174" t="s">
        <v>325</v>
      </c>
      <c r="G227" s="161"/>
      <c r="H227" s="161"/>
      <c r="I227" s="164"/>
      <c r="J227" s="175">
        <f>BK227</f>
        <v>0</v>
      </c>
      <c r="K227" s="161"/>
      <c r="L227" s="166"/>
      <c r="M227" s="167"/>
      <c r="N227" s="168"/>
      <c r="O227" s="168"/>
      <c r="P227" s="169">
        <f>P228</f>
        <v>0</v>
      </c>
      <c r="Q227" s="168"/>
      <c r="R227" s="169">
        <f>R228</f>
        <v>0.90749999999999997</v>
      </c>
      <c r="S227" s="168"/>
      <c r="T227" s="170">
        <f>T228</f>
        <v>0</v>
      </c>
      <c r="AR227" s="171" t="s">
        <v>80</v>
      </c>
      <c r="AT227" s="172" t="s">
        <v>71</v>
      </c>
      <c r="AU227" s="172" t="s">
        <v>80</v>
      </c>
      <c r="AY227" s="171" t="s">
        <v>141</v>
      </c>
      <c r="BK227" s="173">
        <f>BK228</f>
        <v>0</v>
      </c>
    </row>
    <row r="228" spans="1:65" s="12" customFormat="1" ht="20.85" customHeight="1">
      <c r="B228" s="160"/>
      <c r="C228" s="161"/>
      <c r="D228" s="162" t="s">
        <v>71</v>
      </c>
      <c r="E228" s="174" t="s">
        <v>326</v>
      </c>
      <c r="F228" s="174" t="s">
        <v>327</v>
      </c>
      <c r="G228" s="161"/>
      <c r="H228" s="161"/>
      <c r="I228" s="164"/>
      <c r="J228" s="175">
        <f>BK228</f>
        <v>0</v>
      </c>
      <c r="K228" s="161"/>
      <c r="L228" s="166"/>
      <c r="M228" s="167"/>
      <c r="N228" s="168"/>
      <c r="O228" s="168"/>
      <c r="P228" s="169">
        <f>SUM(P229:P231)</f>
        <v>0</v>
      </c>
      <c r="Q228" s="168"/>
      <c r="R228" s="169">
        <f>SUM(R229:R231)</f>
        <v>0.90749999999999997</v>
      </c>
      <c r="S228" s="168"/>
      <c r="T228" s="170">
        <f>SUM(T229:T231)</f>
        <v>0</v>
      </c>
      <c r="AR228" s="171" t="s">
        <v>80</v>
      </c>
      <c r="AT228" s="172" t="s">
        <v>71</v>
      </c>
      <c r="AU228" s="172" t="s">
        <v>82</v>
      </c>
      <c r="AY228" s="171" t="s">
        <v>141</v>
      </c>
      <c r="BK228" s="173">
        <f>SUM(BK229:BK231)</f>
        <v>0</v>
      </c>
    </row>
    <row r="229" spans="1:65" s="2" customFormat="1" ht="21.75" customHeight="1">
      <c r="A229" s="37"/>
      <c r="B229" s="38"/>
      <c r="C229" s="176" t="s">
        <v>328</v>
      </c>
      <c r="D229" s="176" t="s">
        <v>143</v>
      </c>
      <c r="E229" s="177" t="s">
        <v>329</v>
      </c>
      <c r="F229" s="178" t="s">
        <v>330</v>
      </c>
      <c r="G229" s="179" t="s">
        <v>216</v>
      </c>
      <c r="H229" s="180">
        <v>1.8149999999999999</v>
      </c>
      <c r="I229" s="181"/>
      <c r="J229" s="182">
        <f>ROUND(I229*H229,2)</f>
        <v>0</v>
      </c>
      <c r="K229" s="178" t="s">
        <v>19</v>
      </c>
      <c r="L229" s="42"/>
      <c r="M229" s="183" t="s">
        <v>19</v>
      </c>
      <c r="N229" s="184" t="s">
        <v>43</v>
      </c>
      <c r="O229" s="67"/>
      <c r="P229" s="185">
        <f>O229*H229</f>
        <v>0</v>
      </c>
      <c r="Q229" s="185">
        <v>0.5</v>
      </c>
      <c r="R229" s="185">
        <f>Q229*H229</f>
        <v>0.90749999999999997</v>
      </c>
      <c r="S229" s="185">
        <v>0</v>
      </c>
      <c r="T229" s="18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7" t="s">
        <v>148</v>
      </c>
      <c r="AT229" s="187" t="s">
        <v>143</v>
      </c>
      <c r="AU229" s="187" t="s">
        <v>158</v>
      </c>
      <c r="AY229" s="20" t="s">
        <v>141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20" t="s">
        <v>80</v>
      </c>
      <c r="BK229" s="188">
        <f>ROUND(I229*H229,2)</f>
        <v>0</v>
      </c>
      <c r="BL229" s="20" t="s">
        <v>148</v>
      </c>
      <c r="BM229" s="187" t="s">
        <v>331</v>
      </c>
    </row>
    <row r="230" spans="1:65" s="14" customFormat="1" ht="11.25">
      <c r="B230" s="205"/>
      <c r="C230" s="206"/>
      <c r="D230" s="196" t="s">
        <v>152</v>
      </c>
      <c r="E230" s="207" t="s">
        <v>19</v>
      </c>
      <c r="F230" s="208" t="s">
        <v>332</v>
      </c>
      <c r="G230" s="206"/>
      <c r="H230" s="209">
        <v>1.8149999999999999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152</v>
      </c>
      <c r="AU230" s="215" t="s">
        <v>158</v>
      </c>
      <c r="AV230" s="14" t="s">
        <v>82</v>
      </c>
      <c r="AW230" s="14" t="s">
        <v>33</v>
      </c>
      <c r="AX230" s="14" t="s">
        <v>72</v>
      </c>
      <c r="AY230" s="215" t="s">
        <v>141</v>
      </c>
    </row>
    <row r="231" spans="1:65" s="15" customFormat="1" ht="11.25">
      <c r="B231" s="216"/>
      <c r="C231" s="217"/>
      <c r="D231" s="196" t="s">
        <v>152</v>
      </c>
      <c r="E231" s="218" t="s">
        <v>19</v>
      </c>
      <c r="F231" s="219" t="s">
        <v>157</v>
      </c>
      <c r="G231" s="217"/>
      <c r="H231" s="220">
        <v>1.8149999999999999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152</v>
      </c>
      <c r="AU231" s="226" t="s">
        <v>158</v>
      </c>
      <c r="AV231" s="15" t="s">
        <v>158</v>
      </c>
      <c r="AW231" s="15" t="s">
        <v>33</v>
      </c>
      <c r="AX231" s="15" t="s">
        <v>80</v>
      </c>
      <c r="AY231" s="226" t="s">
        <v>141</v>
      </c>
    </row>
    <row r="232" spans="1:65" s="12" customFormat="1" ht="22.9" customHeight="1">
      <c r="B232" s="160"/>
      <c r="C232" s="161"/>
      <c r="D232" s="162" t="s">
        <v>71</v>
      </c>
      <c r="E232" s="174" t="s">
        <v>148</v>
      </c>
      <c r="F232" s="174" t="s">
        <v>333</v>
      </c>
      <c r="G232" s="161"/>
      <c r="H232" s="161"/>
      <c r="I232" s="164"/>
      <c r="J232" s="175">
        <f>BK232</f>
        <v>0</v>
      </c>
      <c r="K232" s="161"/>
      <c r="L232" s="166"/>
      <c r="M232" s="167"/>
      <c r="N232" s="168"/>
      <c r="O232" s="168"/>
      <c r="P232" s="169">
        <f>SUM(P233:P244)</f>
        <v>0</v>
      </c>
      <c r="Q232" s="168"/>
      <c r="R232" s="169">
        <f>SUM(R233:R244)</f>
        <v>8.1520313099999999</v>
      </c>
      <c r="S232" s="168"/>
      <c r="T232" s="170">
        <f>SUM(T233:T244)</f>
        <v>0</v>
      </c>
      <c r="AR232" s="171" t="s">
        <v>80</v>
      </c>
      <c r="AT232" s="172" t="s">
        <v>71</v>
      </c>
      <c r="AU232" s="172" t="s">
        <v>80</v>
      </c>
      <c r="AY232" s="171" t="s">
        <v>141</v>
      </c>
      <c r="BK232" s="173">
        <f>SUM(BK233:BK244)</f>
        <v>0</v>
      </c>
    </row>
    <row r="233" spans="1:65" s="2" customFormat="1" ht="21.75" customHeight="1">
      <c r="A233" s="37"/>
      <c r="B233" s="38"/>
      <c r="C233" s="176" t="s">
        <v>334</v>
      </c>
      <c r="D233" s="176" t="s">
        <v>143</v>
      </c>
      <c r="E233" s="177" t="s">
        <v>335</v>
      </c>
      <c r="F233" s="178" t="s">
        <v>336</v>
      </c>
      <c r="G233" s="179" t="s">
        <v>146</v>
      </c>
      <c r="H233" s="180">
        <v>3.7029999999999998</v>
      </c>
      <c r="I233" s="181"/>
      <c r="J233" s="182">
        <f>ROUND(I233*H233,2)</f>
        <v>0</v>
      </c>
      <c r="K233" s="178" t="s">
        <v>147</v>
      </c>
      <c r="L233" s="42"/>
      <c r="M233" s="183" t="s">
        <v>19</v>
      </c>
      <c r="N233" s="184" t="s">
        <v>43</v>
      </c>
      <c r="O233" s="67"/>
      <c r="P233" s="185">
        <f>O233*H233</f>
        <v>0</v>
      </c>
      <c r="Q233" s="185">
        <v>1.8907700000000001</v>
      </c>
      <c r="R233" s="185">
        <f>Q233*H233</f>
        <v>7.0015213100000002</v>
      </c>
      <c r="S233" s="185">
        <v>0</v>
      </c>
      <c r="T233" s="18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7" t="s">
        <v>148</v>
      </c>
      <c r="AT233" s="187" t="s">
        <v>143</v>
      </c>
      <c r="AU233" s="187" t="s">
        <v>82</v>
      </c>
      <c r="AY233" s="20" t="s">
        <v>141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20" t="s">
        <v>80</v>
      </c>
      <c r="BK233" s="188">
        <f>ROUND(I233*H233,2)</f>
        <v>0</v>
      </c>
      <c r="BL233" s="20" t="s">
        <v>148</v>
      </c>
      <c r="BM233" s="187" t="s">
        <v>337</v>
      </c>
    </row>
    <row r="234" spans="1:65" s="2" customFormat="1" ht="11.25">
      <c r="A234" s="37"/>
      <c r="B234" s="38"/>
      <c r="C234" s="39"/>
      <c r="D234" s="189" t="s">
        <v>150</v>
      </c>
      <c r="E234" s="39"/>
      <c r="F234" s="190" t="s">
        <v>338</v>
      </c>
      <c r="G234" s="39"/>
      <c r="H234" s="39"/>
      <c r="I234" s="191"/>
      <c r="J234" s="39"/>
      <c r="K234" s="39"/>
      <c r="L234" s="42"/>
      <c r="M234" s="192"/>
      <c r="N234" s="193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150</v>
      </c>
      <c r="AU234" s="20" t="s">
        <v>82</v>
      </c>
    </row>
    <row r="235" spans="1:65" s="13" customFormat="1" ht="11.25">
      <c r="B235" s="194"/>
      <c r="C235" s="195"/>
      <c r="D235" s="196" t="s">
        <v>152</v>
      </c>
      <c r="E235" s="197" t="s">
        <v>19</v>
      </c>
      <c r="F235" s="198" t="s">
        <v>339</v>
      </c>
      <c r="G235" s="195"/>
      <c r="H235" s="197" t="s">
        <v>19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152</v>
      </c>
      <c r="AU235" s="204" t="s">
        <v>82</v>
      </c>
      <c r="AV235" s="13" t="s">
        <v>80</v>
      </c>
      <c r="AW235" s="13" t="s">
        <v>33</v>
      </c>
      <c r="AX235" s="13" t="s">
        <v>72</v>
      </c>
      <c r="AY235" s="204" t="s">
        <v>141</v>
      </c>
    </row>
    <row r="236" spans="1:65" s="14" customFormat="1" ht="11.25">
      <c r="B236" s="205"/>
      <c r="C236" s="206"/>
      <c r="D236" s="196" t="s">
        <v>152</v>
      </c>
      <c r="E236" s="207" t="s">
        <v>19</v>
      </c>
      <c r="F236" s="208" t="s">
        <v>340</v>
      </c>
      <c r="G236" s="206"/>
      <c r="H236" s="209">
        <v>2.6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152</v>
      </c>
      <c r="AU236" s="215" t="s">
        <v>82</v>
      </c>
      <c r="AV236" s="14" t="s">
        <v>82</v>
      </c>
      <c r="AW236" s="14" t="s">
        <v>33</v>
      </c>
      <c r="AX236" s="14" t="s">
        <v>72</v>
      </c>
      <c r="AY236" s="215" t="s">
        <v>141</v>
      </c>
    </row>
    <row r="237" spans="1:65" s="13" customFormat="1" ht="11.25">
      <c r="B237" s="194"/>
      <c r="C237" s="195"/>
      <c r="D237" s="196" t="s">
        <v>152</v>
      </c>
      <c r="E237" s="197" t="s">
        <v>19</v>
      </c>
      <c r="F237" s="198" t="s">
        <v>341</v>
      </c>
      <c r="G237" s="195"/>
      <c r="H237" s="197" t="s">
        <v>19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152</v>
      </c>
      <c r="AU237" s="204" t="s">
        <v>82</v>
      </c>
      <c r="AV237" s="13" t="s">
        <v>80</v>
      </c>
      <c r="AW237" s="13" t="s">
        <v>33</v>
      </c>
      <c r="AX237" s="13" t="s">
        <v>72</v>
      </c>
      <c r="AY237" s="204" t="s">
        <v>141</v>
      </c>
    </row>
    <row r="238" spans="1:65" s="14" customFormat="1" ht="11.25">
      <c r="B238" s="205"/>
      <c r="C238" s="206"/>
      <c r="D238" s="196" t="s">
        <v>152</v>
      </c>
      <c r="E238" s="207" t="s">
        <v>19</v>
      </c>
      <c r="F238" s="208" t="s">
        <v>166</v>
      </c>
      <c r="G238" s="206"/>
      <c r="H238" s="209">
        <v>1.103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152</v>
      </c>
      <c r="AU238" s="215" t="s">
        <v>82</v>
      </c>
      <c r="AV238" s="14" t="s">
        <v>82</v>
      </c>
      <c r="AW238" s="14" t="s">
        <v>33</v>
      </c>
      <c r="AX238" s="14" t="s">
        <v>72</v>
      </c>
      <c r="AY238" s="215" t="s">
        <v>141</v>
      </c>
    </row>
    <row r="239" spans="1:65" s="15" customFormat="1" ht="11.25">
      <c r="B239" s="216"/>
      <c r="C239" s="217"/>
      <c r="D239" s="196" t="s">
        <v>152</v>
      </c>
      <c r="E239" s="218" t="s">
        <v>19</v>
      </c>
      <c r="F239" s="219" t="s">
        <v>157</v>
      </c>
      <c r="G239" s="217"/>
      <c r="H239" s="220">
        <v>3.7030000000000003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152</v>
      </c>
      <c r="AU239" s="226" t="s">
        <v>82</v>
      </c>
      <c r="AV239" s="15" t="s">
        <v>158</v>
      </c>
      <c r="AW239" s="15" t="s">
        <v>33</v>
      </c>
      <c r="AX239" s="15" t="s">
        <v>80</v>
      </c>
      <c r="AY239" s="226" t="s">
        <v>141</v>
      </c>
    </row>
    <row r="240" spans="1:65" s="2" customFormat="1" ht="24.2" customHeight="1">
      <c r="A240" s="37"/>
      <c r="B240" s="38"/>
      <c r="C240" s="176" t="s">
        <v>342</v>
      </c>
      <c r="D240" s="176" t="s">
        <v>143</v>
      </c>
      <c r="E240" s="177" t="s">
        <v>343</v>
      </c>
      <c r="F240" s="178" t="s">
        <v>344</v>
      </c>
      <c r="G240" s="179" t="s">
        <v>146</v>
      </c>
      <c r="H240" s="180">
        <v>0.5</v>
      </c>
      <c r="I240" s="181"/>
      <c r="J240" s="182">
        <f>ROUND(I240*H240,2)</f>
        <v>0</v>
      </c>
      <c r="K240" s="178" t="s">
        <v>147</v>
      </c>
      <c r="L240" s="42"/>
      <c r="M240" s="183" t="s">
        <v>19</v>
      </c>
      <c r="N240" s="184" t="s">
        <v>43</v>
      </c>
      <c r="O240" s="67"/>
      <c r="P240" s="185">
        <f>O240*H240</f>
        <v>0</v>
      </c>
      <c r="Q240" s="185">
        <v>2.3010199999999998</v>
      </c>
      <c r="R240" s="185">
        <f>Q240*H240</f>
        <v>1.1505099999999999</v>
      </c>
      <c r="S240" s="185">
        <v>0</v>
      </c>
      <c r="T240" s="18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7" t="s">
        <v>148</v>
      </c>
      <c r="AT240" s="187" t="s">
        <v>143</v>
      </c>
      <c r="AU240" s="187" t="s">
        <v>82</v>
      </c>
      <c r="AY240" s="20" t="s">
        <v>141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20" t="s">
        <v>80</v>
      </c>
      <c r="BK240" s="188">
        <f>ROUND(I240*H240,2)</f>
        <v>0</v>
      </c>
      <c r="BL240" s="20" t="s">
        <v>148</v>
      </c>
      <c r="BM240" s="187" t="s">
        <v>345</v>
      </c>
    </row>
    <row r="241" spans="1:65" s="2" customFormat="1" ht="11.25">
      <c r="A241" s="37"/>
      <c r="B241" s="38"/>
      <c r="C241" s="39"/>
      <c r="D241" s="189" t="s">
        <v>150</v>
      </c>
      <c r="E241" s="39"/>
      <c r="F241" s="190" t="s">
        <v>346</v>
      </c>
      <c r="G241" s="39"/>
      <c r="H241" s="39"/>
      <c r="I241" s="191"/>
      <c r="J241" s="39"/>
      <c r="K241" s="39"/>
      <c r="L241" s="42"/>
      <c r="M241" s="192"/>
      <c r="N241" s="193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150</v>
      </c>
      <c r="AU241" s="20" t="s">
        <v>82</v>
      </c>
    </row>
    <row r="242" spans="1:65" s="13" customFormat="1" ht="11.25">
      <c r="B242" s="194"/>
      <c r="C242" s="195"/>
      <c r="D242" s="196" t="s">
        <v>152</v>
      </c>
      <c r="E242" s="197" t="s">
        <v>19</v>
      </c>
      <c r="F242" s="198" t="s">
        <v>347</v>
      </c>
      <c r="G242" s="195"/>
      <c r="H242" s="197" t="s">
        <v>19</v>
      </c>
      <c r="I242" s="199"/>
      <c r="J242" s="195"/>
      <c r="K242" s="195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152</v>
      </c>
      <c r="AU242" s="204" t="s">
        <v>82</v>
      </c>
      <c r="AV242" s="13" t="s">
        <v>80</v>
      </c>
      <c r="AW242" s="13" t="s">
        <v>33</v>
      </c>
      <c r="AX242" s="13" t="s">
        <v>72</v>
      </c>
      <c r="AY242" s="204" t="s">
        <v>141</v>
      </c>
    </row>
    <row r="243" spans="1:65" s="14" customFormat="1" ht="11.25">
      <c r="B243" s="205"/>
      <c r="C243" s="206"/>
      <c r="D243" s="196" t="s">
        <v>152</v>
      </c>
      <c r="E243" s="207" t="s">
        <v>19</v>
      </c>
      <c r="F243" s="208" t="s">
        <v>348</v>
      </c>
      <c r="G243" s="206"/>
      <c r="H243" s="209">
        <v>0.5</v>
      </c>
      <c r="I243" s="210"/>
      <c r="J243" s="206"/>
      <c r="K243" s="206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152</v>
      </c>
      <c r="AU243" s="215" t="s">
        <v>82</v>
      </c>
      <c r="AV243" s="14" t="s">
        <v>82</v>
      </c>
      <c r="AW243" s="14" t="s">
        <v>33</v>
      </c>
      <c r="AX243" s="14" t="s">
        <v>72</v>
      </c>
      <c r="AY243" s="215" t="s">
        <v>141</v>
      </c>
    </row>
    <row r="244" spans="1:65" s="15" customFormat="1" ht="11.25">
      <c r="B244" s="216"/>
      <c r="C244" s="217"/>
      <c r="D244" s="196" t="s">
        <v>152</v>
      </c>
      <c r="E244" s="218" t="s">
        <v>19</v>
      </c>
      <c r="F244" s="219" t="s">
        <v>157</v>
      </c>
      <c r="G244" s="217"/>
      <c r="H244" s="220">
        <v>0.5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152</v>
      </c>
      <c r="AU244" s="226" t="s">
        <v>82</v>
      </c>
      <c r="AV244" s="15" t="s">
        <v>158</v>
      </c>
      <c r="AW244" s="15" t="s">
        <v>33</v>
      </c>
      <c r="AX244" s="15" t="s">
        <v>80</v>
      </c>
      <c r="AY244" s="226" t="s">
        <v>141</v>
      </c>
    </row>
    <row r="245" spans="1:65" s="12" customFormat="1" ht="22.9" customHeight="1">
      <c r="B245" s="160"/>
      <c r="C245" s="161"/>
      <c r="D245" s="162" t="s">
        <v>71</v>
      </c>
      <c r="E245" s="174" t="s">
        <v>349</v>
      </c>
      <c r="F245" s="174" t="s">
        <v>350</v>
      </c>
      <c r="G245" s="161"/>
      <c r="H245" s="161"/>
      <c r="I245" s="164"/>
      <c r="J245" s="175">
        <f>BK245</f>
        <v>0</v>
      </c>
      <c r="K245" s="161"/>
      <c r="L245" s="166"/>
      <c r="M245" s="167"/>
      <c r="N245" s="168"/>
      <c r="O245" s="168"/>
      <c r="P245" s="169">
        <f>SUM(P246:P262)</f>
        <v>0</v>
      </c>
      <c r="Q245" s="168"/>
      <c r="R245" s="169">
        <f>SUM(R246:R262)</f>
        <v>12.214306499999999</v>
      </c>
      <c r="S245" s="168"/>
      <c r="T245" s="170">
        <f>SUM(T246:T262)</f>
        <v>0</v>
      </c>
      <c r="AR245" s="171" t="s">
        <v>80</v>
      </c>
      <c r="AT245" s="172" t="s">
        <v>71</v>
      </c>
      <c r="AU245" s="172" t="s">
        <v>80</v>
      </c>
      <c r="AY245" s="171" t="s">
        <v>141</v>
      </c>
      <c r="BK245" s="173">
        <f>SUM(BK246:BK262)</f>
        <v>0</v>
      </c>
    </row>
    <row r="246" spans="1:65" s="2" customFormat="1" ht="16.5" customHeight="1">
      <c r="A246" s="37"/>
      <c r="B246" s="38"/>
      <c r="C246" s="176" t="s">
        <v>351</v>
      </c>
      <c r="D246" s="176" t="s">
        <v>143</v>
      </c>
      <c r="E246" s="177" t="s">
        <v>352</v>
      </c>
      <c r="F246" s="178" t="s">
        <v>353</v>
      </c>
      <c r="G246" s="179" t="s">
        <v>216</v>
      </c>
      <c r="H246" s="180">
        <v>11.7</v>
      </c>
      <c r="I246" s="181"/>
      <c r="J246" s="182">
        <f>ROUND(I246*H246,2)</f>
        <v>0</v>
      </c>
      <c r="K246" s="178" t="s">
        <v>147</v>
      </c>
      <c r="L246" s="42"/>
      <c r="M246" s="183" t="s">
        <v>19</v>
      </c>
      <c r="N246" s="184" t="s">
        <v>43</v>
      </c>
      <c r="O246" s="67"/>
      <c r="P246" s="185">
        <f>O246*H246</f>
        <v>0</v>
      </c>
      <c r="Q246" s="185">
        <v>0.27560000000000001</v>
      </c>
      <c r="R246" s="185">
        <f>Q246*H246</f>
        <v>3.2245200000000001</v>
      </c>
      <c r="S246" s="185">
        <v>0</v>
      </c>
      <c r="T246" s="18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7" t="s">
        <v>148</v>
      </c>
      <c r="AT246" s="187" t="s">
        <v>143</v>
      </c>
      <c r="AU246" s="187" t="s">
        <v>82</v>
      </c>
      <c r="AY246" s="20" t="s">
        <v>141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20" t="s">
        <v>80</v>
      </c>
      <c r="BK246" s="188">
        <f>ROUND(I246*H246,2)</f>
        <v>0</v>
      </c>
      <c r="BL246" s="20" t="s">
        <v>148</v>
      </c>
      <c r="BM246" s="187" t="s">
        <v>354</v>
      </c>
    </row>
    <row r="247" spans="1:65" s="2" customFormat="1" ht="11.25">
      <c r="A247" s="37"/>
      <c r="B247" s="38"/>
      <c r="C247" s="39"/>
      <c r="D247" s="189" t="s">
        <v>150</v>
      </c>
      <c r="E247" s="39"/>
      <c r="F247" s="190" t="s">
        <v>355</v>
      </c>
      <c r="G247" s="39"/>
      <c r="H247" s="39"/>
      <c r="I247" s="191"/>
      <c r="J247" s="39"/>
      <c r="K247" s="39"/>
      <c r="L247" s="42"/>
      <c r="M247" s="192"/>
      <c r="N247" s="193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150</v>
      </c>
      <c r="AU247" s="20" t="s">
        <v>82</v>
      </c>
    </row>
    <row r="248" spans="1:65" s="14" customFormat="1" ht="11.25">
      <c r="B248" s="205"/>
      <c r="C248" s="206"/>
      <c r="D248" s="196" t="s">
        <v>152</v>
      </c>
      <c r="E248" s="207" t="s">
        <v>19</v>
      </c>
      <c r="F248" s="208" t="s">
        <v>356</v>
      </c>
      <c r="G248" s="206"/>
      <c r="H248" s="209">
        <v>11.7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152</v>
      </c>
      <c r="AU248" s="215" t="s">
        <v>82</v>
      </c>
      <c r="AV248" s="14" t="s">
        <v>82</v>
      </c>
      <c r="AW248" s="14" t="s">
        <v>33</v>
      </c>
      <c r="AX248" s="14" t="s">
        <v>72</v>
      </c>
      <c r="AY248" s="215" t="s">
        <v>141</v>
      </c>
    </row>
    <row r="249" spans="1:65" s="15" customFormat="1" ht="11.25">
      <c r="B249" s="216"/>
      <c r="C249" s="217"/>
      <c r="D249" s="196" t="s">
        <v>152</v>
      </c>
      <c r="E249" s="218" t="s">
        <v>19</v>
      </c>
      <c r="F249" s="219" t="s">
        <v>157</v>
      </c>
      <c r="G249" s="217"/>
      <c r="H249" s="220">
        <v>11.7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152</v>
      </c>
      <c r="AU249" s="226" t="s">
        <v>82</v>
      </c>
      <c r="AV249" s="15" t="s">
        <v>158</v>
      </c>
      <c r="AW249" s="15" t="s">
        <v>33</v>
      </c>
      <c r="AX249" s="15" t="s">
        <v>80</v>
      </c>
      <c r="AY249" s="226" t="s">
        <v>141</v>
      </c>
    </row>
    <row r="250" spans="1:65" s="2" customFormat="1" ht="21.75" customHeight="1">
      <c r="A250" s="37"/>
      <c r="B250" s="38"/>
      <c r="C250" s="176" t="s">
        <v>357</v>
      </c>
      <c r="D250" s="176" t="s">
        <v>143</v>
      </c>
      <c r="E250" s="177" t="s">
        <v>358</v>
      </c>
      <c r="F250" s="178" t="s">
        <v>359</v>
      </c>
      <c r="G250" s="179" t="s">
        <v>216</v>
      </c>
      <c r="H250" s="180">
        <v>11.7</v>
      </c>
      <c r="I250" s="181"/>
      <c r="J250" s="182">
        <f>ROUND(I250*H250,2)</f>
        <v>0</v>
      </c>
      <c r="K250" s="178" t="s">
        <v>147</v>
      </c>
      <c r="L250" s="42"/>
      <c r="M250" s="183" t="s">
        <v>19</v>
      </c>
      <c r="N250" s="184" t="s">
        <v>43</v>
      </c>
      <c r="O250" s="67"/>
      <c r="P250" s="185">
        <f>O250*H250</f>
        <v>0</v>
      </c>
      <c r="Q250" s="185">
        <v>0.46</v>
      </c>
      <c r="R250" s="185">
        <f>Q250*H250</f>
        <v>5.3819999999999997</v>
      </c>
      <c r="S250" s="185">
        <v>0</v>
      </c>
      <c r="T250" s="18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7" t="s">
        <v>148</v>
      </c>
      <c r="AT250" s="187" t="s">
        <v>143</v>
      </c>
      <c r="AU250" s="187" t="s">
        <v>82</v>
      </c>
      <c r="AY250" s="20" t="s">
        <v>141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20" t="s">
        <v>80</v>
      </c>
      <c r="BK250" s="188">
        <f>ROUND(I250*H250,2)</f>
        <v>0</v>
      </c>
      <c r="BL250" s="20" t="s">
        <v>148</v>
      </c>
      <c r="BM250" s="187" t="s">
        <v>360</v>
      </c>
    </row>
    <row r="251" spans="1:65" s="2" customFormat="1" ht="11.25">
      <c r="A251" s="37"/>
      <c r="B251" s="38"/>
      <c r="C251" s="39"/>
      <c r="D251" s="189" t="s">
        <v>150</v>
      </c>
      <c r="E251" s="39"/>
      <c r="F251" s="190" t="s">
        <v>361</v>
      </c>
      <c r="G251" s="39"/>
      <c r="H251" s="39"/>
      <c r="I251" s="191"/>
      <c r="J251" s="39"/>
      <c r="K251" s="39"/>
      <c r="L251" s="42"/>
      <c r="M251" s="192"/>
      <c r="N251" s="193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150</v>
      </c>
      <c r="AU251" s="20" t="s">
        <v>82</v>
      </c>
    </row>
    <row r="252" spans="1:65" s="14" customFormat="1" ht="11.25">
      <c r="B252" s="205"/>
      <c r="C252" s="206"/>
      <c r="D252" s="196" t="s">
        <v>152</v>
      </c>
      <c r="E252" s="207" t="s">
        <v>19</v>
      </c>
      <c r="F252" s="208" t="s">
        <v>356</v>
      </c>
      <c r="G252" s="206"/>
      <c r="H252" s="209">
        <v>11.7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152</v>
      </c>
      <c r="AU252" s="215" t="s">
        <v>82</v>
      </c>
      <c r="AV252" s="14" t="s">
        <v>82</v>
      </c>
      <c r="AW252" s="14" t="s">
        <v>33</v>
      </c>
      <c r="AX252" s="14" t="s">
        <v>72</v>
      </c>
      <c r="AY252" s="215" t="s">
        <v>141</v>
      </c>
    </row>
    <row r="253" spans="1:65" s="15" customFormat="1" ht="11.25">
      <c r="B253" s="216"/>
      <c r="C253" s="217"/>
      <c r="D253" s="196" t="s">
        <v>152</v>
      </c>
      <c r="E253" s="218" t="s">
        <v>19</v>
      </c>
      <c r="F253" s="219" t="s">
        <v>157</v>
      </c>
      <c r="G253" s="217"/>
      <c r="H253" s="220">
        <v>11.7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152</v>
      </c>
      <c r="AU253" s="226" t="s">
        <v>82</v>
      </c>
      <c r="AV253" s="15" t="s">
        <v>158</v>
      </c>
      <c r="AW253" s="15" t="s">
        <v>33</v>
      </c>
      <c r="AX253" s="15" t="s">
        <v>80</v>
      </c>
      <c r="AY253" s="226" t="s">
        <v>141</v>
      </c>
    </row>
    <row r="254" spans="1:65" s="2" customFormat="1" ht="16.5" customHeight="1">
      <c r="A254" s="37"/>
      <c r="B254" s="38"/>
      <c r="C254" s="176" t="s">
        <v>362</v>
      </c>
      <c r="D254" s="176" t="s">
        <v>143</v>
      </c>
      <c r="E254" s="177" t="s">
        <v>363</v>
      </c>
      <c r="F254" s="178" t="s">
        <v>364</v>
      </c>
      <c r="G254" s="179" t="s">
        <v>216</v>
      </c>
      <c r="H254" s="180">
        <v>21.45</v>
      </c>
      <c r="I254" s="181"/>
      <c r="J254" s="182">
        <f>ROUND(I254*H254,2)</f>
        <v>0</v>
      </c>
      <c r="K254" s="178" t="s">
        <v>147</v>
      </c>
      <c r="L254" s="42"/>
      <c r="M254" s="183" t="s">
        <v>19</v>
      </c>
      <c r="N254" s="184" t="s">
        <v>43</v>
      </c>
      <c r="O254" s="67"/>
      <c r="P254" s="185">
        <f>O254*H254</f>
        <v>0</v>
      </c>
      <c r="Q254" s="185">
        <v>4.6999999999999999E-4</v>
      </c>
      <c r="R254" s="185">
        <f>Q254*H254</f>
        <v>1.00815E-2</v>
      </c>
      <c r="S254" s="185">
        <v>0</v>
      </c>
      <c r="T254" s="18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7" t="s">
        <v>148</v>
      </c>
      <c r="AT254" s="187" t="s">
        <v>143</v>
      </c>
      <c r="AU254" s="187" t="s">
        <v>82</v>
      </c>
      <c r="AY254" s="20" t="s">
        <v>141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20" t="s">
        <v>80</v>
      </c>
      <c r="BK254" s="188">
        <f>ROUND(I254*H254,2)</f>
        <v>0</v>
      </c>
      <c r="BL254" s="20" t="s">
        <v>148</v>
      </c>
      <c r="BM254" s="187" t="s">
        <v>365</v>
      </c>
    </row>
    <row r="255" spans="1:65" s="2" customFormat="1" ht="11.25">
      <c r="A255" s="37"/>
      <c r="B255" s="38"/>
      <c r="C255" s="39"/>
      <c r="D255" s="189" t="s">
        <v>150</v>
      </c>
      <c r="E255" s="39"/>
      <c r="F255" s="190" t="s">
        <v>366</v>
      </c>
      <c r="G255" s="39"/>
      <c r="H255" s="39"/>
      <c r="I255" s="191"/>
      <c r="J255" s="39"/>
      <c r="K255" s="39"/>
      <c r="L255" s="42"/>
      <c r="M255" s="192"/>
      <c r="N255" s="193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150</v>
      </c>
      <c r="AU255" s="20" t="s">
        <v>82</v>
      </c>
    </row>
    <row r="256" spans="1:65" s="14" customFormat="1" ht="11.25">
      <c r="B256" s="205"/>
      <c r="C256" s="206"/>
      <c r="D256" s="196" t="s">
        <v>152</v>
      </c>
      <c r="E256" s="207" t="s">
        <v>19</v>
      </c>
      <c r="F256" s="208" t="s">
        <v>367</v>
      </c>
      <c r="G256" s="206"/>
      <c r="H256" s="209">
        <v>21.45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152</v>
      </c>
      <c r="AU256" s="215" t="s">
        <v>82</v>
      </c>
      <c r="AV256" s="14" t="s">
        <v>82</v>
      </c>
      <c r="AW256" s="14" t="s">
        <v>33</v>
      </c>
      <c r="AX256" s="14" t="s">
        <v>72</v>
      </c>
      <c r="AY256" s="215" t="s">
        <v>141</v>
      </c>
    </row>
    <row r="257" spans="1:65" s="15" customFormat="1" ht="11.25">
      <c r="B257" s="216"/>
      <c r="C257" s="217"/>
      <c r="D257" s="196" t="s">
        <v>152</v>
      </c>
      <c r="E257" s="218" t="s">
        <v>19</v>
      </c>
      <c r="F257" s="219" t="s">
        <v>157</v>
      </c>
      <c r="G257" s="217"/>
      <c r="H257" s="220">
        <v>21.45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152</v>
      </c>
      <c r="AU257" s="226" t="s">
        <v>82</v>
      </c>
      <c r="AV257" s="15" t="s">
        <v>158</v>
      </c>
      <c r="AW257" s="15" t="s">
        <v>33</v>
      </c>
      <c r="AX257" s="15" t="s">
        <v>80</v>
      </c>
      <c r="AY257" s="226" t="s">
        <v>141</v>
      </c>
    </row>
    <row r="258" spans="1:65" s="2" customFormat="1" ht="24.2" customHeight="1">
      <c r="A258" s="37"/>
      <c r="B258" s="38"/>
      <c r="C258" s="176" t="s">
        <v>368</v>
      </c>
      <c r="D258" s="176" t="s">
        <v>143</v>
      </c>
      <c r="E258" s="177" t="s">
        <v>369</v>
      </c>
      <c r="F258" s="178" t="s">
        <v>370</v>
      </c>
      <c r="G258" s="179" t="s">
        <v>247</v>
      </c>
      <c r="H258" s="180">
        <v>27.9</v>
      </c>
      <c r="I258" s="181"/>
      <c r="J258" s="182">
        <f>ROUND(I258*H258,2)</f>
        <v>0</v>
      </c>
      <c r="K258" s="178" t="s">
        <v>147</v>
      </c>
      <c r="L258" s="42"/>
      <c r="M258" s="183" t="s">
        <v>19</v>
      </c>
      <c r="N258" s="184" t="s">
        <v>43</v>
      </c>
      <c r="O258" s="67"/>
      <c r="P258" s="185">
        <f>O258*H258</f>
        <v>0</v>
      </c>
      <c r="Q258" s="185">
        <v>0.10095</v>
      </c>
      <c r="R258" s="185">
        <f>Q258*H258</f>
        <v>2.8165049999999998</v>
      </c>
      <c r="S258" s="185">
        <v>0</v>
      </c>
      <c r="T258" s="18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7" t="s">
        <v>148</v>
      </c>
      <c r="AT258" s="187" t="s">
        <v>143</v>
      </c>
      <c r="AU258" s="187" t="s">
        <v>82</v>
      </c>
      <c r="AY258" s="20" t="s">
        <v>141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20" t="s">
        <v>80</v>
      </c>
      <c r="BK258" s="188">
        <f>ROUND(I258*H258,2)</f>
        <v>0</v>
      </c>
      <c r="BL258" s="20" t="s">
        <v>148</v>
      </c>
      <c r="BM258" s="187" t="s">
        <v>371</v>
      </c>
    </row>
    <row r="259" spans="1:65" s="2" customFormat="1" ht="11.25">
      <c r="A259" s="37"/>
      <c r="B259" s="38"/>
      <c r="C259" s="39"/>
      <c r="D259" s="189" t="s">
        <v>150</v>
      </c>
      <c r="E259" s="39"/>
      <c r="F259" s="190" t="s">
        <v>372</v>
      </c>
      <c r="G259" s="39"/>
      <c r="H259" s="39"/>
      <c r="I259" s="191"/>
      <c r="J259" s="39"/>
      <c r="K259" s="39"/>
      <c r="L259" s="42"/>
      <c r="M259" s="192"/>
      <c r="N259" s="193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20" t="s">
        <v>150</v>
      </c>
      <c r="AU259" s="20" t="s">
        <v>82</v>
      </c>
    </row>
    <row r="260" spans="1:65" s="14" customFormat="1" ht="11.25">
      <c r="B260" s="205"/>
      <c r="C260" s="206"/>
      <c r="D260" s="196" t="s">
        <v>152</v>
      </c>
      <c r="E260" s="207" t="s">
        <v>19</v>
      </c>
      <c r="F260" s="208" t="s">
        <v>373</v>
      </c>
      <c r="G260" s="206"/>
      <c r="H260" s="209">
        <v>27.9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152</v>
      </c>
      <c r="AU260" s="215" t="s">
        <v>82</v>
      </c>
      <c r="AV260" s="14" t="s">
        <v>82</v>
      </c>
      <c r="AW260" s="14" t="s">
        <v>33</v>
      </c>
      <c r="AX260" s="14" t="s">
        <v>72</v>
      </c>
      <c r="AY260" s="215" t="s">
        <v>141</v>
      </c>
    </row>
    <row r="261" spans="1:65" s="15" customFormat="1" ht="11.25">
      <c r="B261" s="216"/>
      <c r="C261" s="217"/>
      <c r="D261" s="196" t="s">
        <v>152</v>
      </c>
      <c r="E261" s="218" t="s">
        <v>19</v>
      </c>
      <c r="F261" s="219" t="s">
        <v>157</v>
      </c>
      <c r="G261" s="217"/>
      <c r="H261" s="220">
        <v>27.9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152</v>
      </c>
      <c r="AU261" s="226" t="s">
        <v>82</v>
      </c>
      <c r="AV261" s="15" t="s">
        <v>158</v>
      </c>
      <c r="AW261" s="15" t="s">
        <v>33</v>
      </c>
      <c r="AX261" s="15" t="s">
        <v>80</v>
      </c>
      <c r="AY261" s="226" t="s">
        <v>141</v>
      </c>
    </row>
    <row r="262" spans="1:65" s="2" customFormat="1" ht="16.5" customHeight="1">
      <c r="A262" s="37"/>
      <c r="B262" s="38"/>
      <c r="C262" s="238" t="s">
        <v>374</v>
      </c>
      <c r="D262" s="238" t="s">
        <v>375</v>
      </c>
      <c r="E262" s="239" t="s">
        <v>376</v>
      </c>
      <c r="F262" s="240" t="s">
        <v>377</v>
      </c>
      <c r="G262" s="241" t="s">
        <v>247</v>
      </c>
      <c r="H262" s="242">
        <v>27.9</v>
      </c>
      <c r="I262" s="243"/>
      <c r="J262" s="244">
        <f>ROUND(I262*H262,2)</f>
        <v>0</v>
      </c>
      <c r="K262" s="240" t="s">
        <v>147</v>
      </c>
      <c r="L262" s="245"/>
      <c r="M262" s="246" t="s">
        <v>19</v>
      </c>
      <c r="N262" s="247" t="s">
        <v>43</v>
      </c>
      <c r="O262" s="67"/>
      <c r="P262" s="185">
        <f>O262*H262</f>
        <v>0</v>
      </c>
      <c r="Q262" s="185">
        <v>2.8000000000000001E-2</v>
      </c>
      <c r="R262" s="185">
        <f>Q262*H262</f>
        <v>0.78120000000000001</v>
      </c>
      <c r="S262" s="185">
        <v>0</v>
      </c>
      <c r="T262" s="18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7" t="s">
        <v>206</v>
      </c>
      <c r="AT262" s="187" t="s">
        <v>375</v>
      </c>
      <c r="AU262" s="187" t="s">
        <v>82</v>
      </c>
      <c r="AY262" s="20" t="s">
        <v>141</v>
      </c>
      <c r="BE262" s="188">
        <f>IF(N262="základní",J262,0)</f>
        <v>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20" t="s">
        <v>80</v>
      </c>
      <c r="BK262" s="188">
        <f>ROUND(I262*H262,2)</f>
        <v>0</v>
      </c>
      <c r="BL262" s="20" t="s">
        <v>148</v>
      </c>
      <c r="BM262" s="187" t="s">
        <v>378</v>
      </c>
    </row>
    <row r="263" spans="1:65" s="12" customFormat="1" ht="22.9" customHeight="1">
      <c r="B263" s="160"/>
      <c r="C263" s="161"/>
      <c r="D263" s="162" t="s">
        <v>71</v>
      </c>
      <c r="E263" s="174" t="s">
        <v>194</v>
      </c>
      <c r="F263" s="174" t="s">
        <v>379</v>
      </c>
      <c r="G263" s="161"/>
      <c r="H263" s="161"/>
      <c r="I263" s="164"/>
      <c r="J263" s="175">
        <f>BK263</f>
        <v>0</v>
      </c>
      <c r="K263" s="161"/>
      <c r="L263" s="166"/>
      <c r="M263" s="167"/>
      <c r="N263" s="168"/>
      <c r="O263" s="168"/>
      <c r="P263" s="169">
        <f>P264+P277</f>
        <v>0</v>
      </c>
      <c r="Q263" s="168"/>
      <c r="R263" s="169">
        <f>R264+R277</f>
        <v>36.789563040000004</v>
      </c>
      <c r="S263" s="168"/>
      <c r="T263" s="170">
        <f>T264+T277</f>
        <v>0</v>
      </c>
      <c r="AR263" s="171" t="s">
        <v>80</v>
      </c>
      <c r="AT263" s="172" t="s">
        <v>71</v>
      </c>
      <c r="AU263" s="172" t="s">
        <v>80</v>
      </c>
      <c r="AY263" s="171" t="s">
        <v>141</v>
      </c>
      <c r="BK263" s="173">
        <f>BK264+BK277</f>
        <v>0</v>
      </c>
    </row>
    <row r="264" spans="1:65" s="12" customFormat="1" ht="20.85" customHeight="1">
      <c r="B264" s="160"/>
      <c r="C264" s="161"/>
      <c r="D264" s="162" t="s">
        <v>71</v>
      </c>
      <c r="E264" s="174" t="s">
        <v>380</v>
      </c>
      <c r="F264" s="174" t="s">
        <v>381</v>
      </c>
      <c r="G264" s="161"/>
      <c r="H264" s="161"/>
      <c r="I264" s="164"/>
      <c r="J264" s="175">
        <f>BK264</f>
        <v>0</v>
      </c>
      <c r="K264" s="161"/>
      <c r="L264" s="166"/>
      <c r="M264" s="167"/>
      <c r="N264" s="168"/>
      <c r="O264" s="168"/>
      <c r="P264" s="169">
        <f>SUM(P265:P276)</f>
        <v>0</v>
      </c>
      <c r="Q264" s="168"/>
      <c r="R264" s="169">
        <f>SUM(R265:R276)</f>
        <v>0.24668303999999999</v>
      </c>
      <c r="S264" s="168"/>
      <c r="T264" s="170">
        <f>SUM(T265:T276)</f>
        <v>0</v>
      </c>
      <c r="AR264" s="171" t="s">
        <v>80</v>
      </c>
      <c r="AT264" s="172" t="s">
        <v>71</v>
      </c>
      <c r="AU264" s="172" t="s">
        <v>82</v>
      </c>
      <c r="AY264" s="171" t="s">
        <v>141</v>
      </c>
      <c r="BK264" s="173">
        <f>SUM(BK265:BK276)</f>
        <v>0</v>
      </c>
    </row>
    <row r="265" spans="1:65" s="2" customFormat="1" ht="37.9" customHeight="1">
      <c r="A265" s="37"/>
      <c r="B265" s="38"/>
      <c r="C265" s="176" t="s">
        <v>382</v>
      </c>
      <c r="D265" s="176" t="s">
        <v>143</v>
      </c>
      <c r="E265" s="177" t="s">
        <v>383</v>
      </c>
      <c r="F265" s="178" t="s">
        <v>384</v>
      </c>
      <c r="G265" s="179" t="s">
        <v>216</v>
      </c>
      <c r="H265" s="180">
        <v>19.655999999999999</v>
      </c>
      <c r="I265" s="181"/>
      <c r="J265" s="182">
        <f>ROUND(I265*H265,2)</f>
        <v>0</v>
      </c>
      <c r="K265" s="178" t="s">
        <v>147</v>
      </c>
      <c r="L265" s="42"/>
      <c r="M265" s="183" t="s">
        <v>19</v>
      </c>
      <c r="N265" s="184" t="s">
        <v>43</v>
      </c>
      <c r="O265" s="67"/>
      <c r="P265" s="185">
        <f>O265*H265</f>
        <v>0</v>
      </c>
      <c r="Q265" s="185">
        <v>8.3499999999999998E-3</v>
      </c>
      <c r="R265" s="185">
        <f>Q265*H265</f>
        <v>0.16412759999999998</v>
      </c>
      <c r="S265" s="185">
        <v>0</v>
      </c>
      <c r="T265" s="18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7" t="s">
        <v>148</v>
      </c>
      <c r="AT265" s="187" t="s">
        <v>143</v>
      </c>
      <c r="AU265" s="187" t="s">
        <v>158</v>
      </c>
      <c r="AY265" s="20" t="s">
        <v>141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20" t="s">
        <v>80</v>
      </c>
      <c r="BK265" s="188">
        <f>ROUND(I265*H265,2)</f>
        <v>0</v>
      </c>
      <c r="BL265" s="20" t="s">
        <v>148</v>
      </c>
      <c r="BM265" s="187" t="s">
        <v>385</v>
      </c>
    </row>
    <row r="266" spans="1:65" s="2" customFormat="1" ht="11.25">
      <c r="A266" s="37"/>
      <c r="B266" s="38"/>
      <c r="C266" s="39"/>
      <c r="D266" s="189" t="s">
        <v>150</v>
      </c>
      <c r="E266" s="39"/>
      <c r="F266" s="190" t="s">
        <v>386</v>
      </c>
      <c r="G266" s="39"/>
      <c r="H266" s="39"/>
      <c r="I266" s="191"/>
      <c r="J266" s="39"/>
      <c r="K266" s="39"/>
      <c r="L266" s="42"/>
      <c r="M266" s="192"/>
      <c r="N266" s="193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150</v>
      </c>
      <c r="AU266" s="20" t="s">
        <v>158</v>
      </c>
    </row>
    <row r="267" spans="1:65" s="14" customFormat="1" ht="11.25">
      <c r="B267" s="205"/>
      <c r="C267" s="206"/>
      <c r="D267" s="196" t="s">
        <v>152</v>
      </c>
      <c r="E267" s="207" t="s">
        <v>19</v>
      </c>
      <c r="F267" s="208" t="s">
        <v>387</v>
      </c>
      <c r="G267" s="206"/>
      <c r="H267" s="209">
        <v>19.655999999999999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152</v>
      </c>
      <c r="AU267" s="215" t="s">
        <v>158</v>
      </c>
      <c r="AV267" s="14" t="s">
        <v>82</v>
      </c>
      <c r="AW267" s="14" t="s">
        <v>33</v>
      </c>
      <c r="AX267" s="14" t="s">
        <v>72</v>
      </c>
      <c r="AY267" s="215" t="s">
        <v>141</v>
      </c>
    </row>
    <row r="268" spans="1:65" s="15" customFormat="1" ht="11.25">
      <c r="B268" s="216"/>
      <c r="C268" s="217"/>
      <c r="D268" s="196" t="s">
        <v>152</v>
      </c>
      <c r="E268" s="218" t="s">
        <v>19</v>
      </c>
      <c r="F268" s="219" t="s">
        <v>157</v>
      </c>
      <c r="G268" s="217"/>
      <c r="H268" s="220">
        <v>19.655999999999999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152</v>
      </c>
      <c r="AU268" s="226" t="s">
        <v>158</v>
      </c>
      <c r="AV268" s="15" t="s">
        <v>158</v>
      </c>
      <c r="AW268" s="15" t="s">
        <v>33</v>
      </c>
      <c r="AX268" s="15" t="s">
        <v>80</v>
      </c>
      <c r="AY268" s="226" t="s">
        <v>141</v>
      </c>
    </row>
    <row r="269" spans="1:65" s="2" customFormat="1" ht="16.5" customHeight="1">
      <c r="A269" s="37"/>
      <c r="B269" s="38"/>
      <c r="C269" s="238" t="s">
        <v>388</v>
      </c>
      <c r="D269" s="238" t="s">
        <v>375</v>
      </c>
      <c r="E269" s="239" t="s">
        <v>389</v>
      </c>
      <c r="F269" s="240" t="s">
        <v>390</v>
      </c>
      <c r="G269" s="241" t="s">
        <v>216</v>
      </c>
      <c r="H269" s="242">
        <v>20.638999999999999</v>
      </c>
      <c r="I269" s="243"/>
      <c r="J269" s="244">
        <f>ROUND(I269*H269,2)</f>
        <v>0</v>
      </c>
      <c r="K269" s="240" t="s">
        <v>147</v>
      </c>
      <c r="L269" s="245"/>
      <c r="M269" s="246" t="s">
        <v>19</v>
      </c>
      <c r="N269" s="247" t="s">
        <v>43</v>
      </c>
      <c r="O269" s="67"/>
      <c r="P269" s="185">
        <f>O269*H269</f>
        <v>0</v>
      </c>
      <c r="Q269" s="185">
        <v>1.1999999999999999E-3</v>
      </c>
      <c r="R269" s="185">
        <f>Q269*H269</f>
        <v>2.4766799999999999E-2</v>
      </c>
      <c r="S269" s="185">
        <v>0</v>
      </c>
      <c r="T269" s="18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7" t="s">
        <v>206</v>
      </c>
      <c r="AT269" s="187" t="s">
        <v>375</v>
      </c>
      <c r="AU269" s="187" t="s">
        <v>158</v>
      </c>
      <c r="AY269" s="20" t="s">
        <v>141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20" t="s">
        <v>80</v>
      </c>
      <c r="BK269" s="188">
        <f>ROUND(I269*H269,2)</f>
        <v>0</v>
      </c>
      <c r="BL269" s="20" t="s">
        <v>148</v>
      </c>
      <c r="BM269" s="187" t="s">
        <v>391</v>
      </c>
    </row>
    <row r="270" spans="1:65" s="14" customFormat="1" ht="11.25">
      <c r="B270" s="205"/>
      <c r="C270" s="206"/>
      <c r="D270" s="196" t="s">
        <v>152</v>
      </c>
      <c r="E270" s="206"/>
      <c r="F270" s="208" t="s">
        <v>392</v>
      </c>
      <c r="G270" s="206"/>
      <c r="H270" s="209">
        <v>20.638999999999999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152</v>
      </c>
      <c r="AU270" s="215" t="s">
        <v>158</v>
      </c>
      <c r="AV270" s="14" t="s">
        <v>82</v>
      </c>
      <c r="AW270" s="14" t="s">
        <v>4</v>
      </c>
      <c r="AX270" s="14" t="s">
        <v>80</v>
      </c>
      <c r="AY270" s="215" t="s">
        <v>141</v>
      </c>
    </row>
    <row r="271" spans="1:65" s="2" customFormat="1" ht="21.75" customHeight="1">
      <c r="A271" s="37"/>
      <c r="B271" s="38"/>
      <c r="C271" s="176" t="s">
        <v>326</v>
      </c>
      <c r="D271" s="176" t="s">
        <v>143</v>
      </c>
      <c r="E271" s="177" t="s">
        <v>393</v>
      </c>
      <c r="F271" s="178" t="s">
        <v>394</v>
      </c>
      <c r="G271" s="179" t="s">
        <v>216</v>
      </c>
      <c r="H271" s="180">
        <v>9.8279999999999994</v>
      </c>
      <c r="I271" s="181"/>
      <c r="J271" s="182">
        <f>ROUND(I271*H271,2)</f>
        <v>0</v>
      </c>
      <c r="K271" s="178" t="s">
        <v>147</v>
      </c>
      <c r="L271" s="42"/>
      <c r="M271" s="183" t="s">
        <v>19</v>
      </c>
      <c r="N271" s="184" t="s">
        <v>43</v>
      </c>
      <c r="O271" s="67"/>
      <c r="P271" s="185">
        <f>O271*H271</f>
        <v>0</v>
      </c>
      <c r="Q271" s="185">
        <v>5.7000000000000002E-3</v>
      </c>
      <c r="R271" s="185">
        <f>Q271*H271</f>
        <v>5.6019599999999996E-2</v>
      </c>
      <c r="S271" s="185">
        <v>0</v>
      </c>
      <c r="T271" s="18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7" t="s">
        <v>148</v>
      </c>
      <c r="AT271" s="187" t="s">
        <v>143</v>
      </c>
      <c r="AU271" s="187" t="s">
        <v>158</v>
      </c>
      <c r="AY271" s="20" t="s">
        <v>141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20" t="s">
        <v>80</v>
      </c>
      <c r="BK271" s="188">
        <f>ROUND(I271*H271,2)</f>
        <v>0</v>
      </c>
      <c r="BL271" s="20" t="s">
        <v>148</v>
      </c>
      <c r="BM271" s="187" t="s">
        <v>395</v>
      </c>
    </row>
    <row r="272" spans="1:65" s="2" customFormat="1" ht="11.25">
      <c r="A272" s="37"/>
      <c r="B272" s="38"/>
      <c r="C272" s="39"/>
      <c r="D272" s="189" t="s">
        <v>150</v>
      </c>
      <c r="E272" s="39"/>
      <c r="F272" s="190" t="s">
        <v>396</v>
      </c>
      <c r="G272" s="39"/>
      <c r="H272" s="39"/>
      <c r="I272" s="191"/>
      <c r="J272" s="39"/>
      <c r="K272" s="39"/>
      <c r="L272" s="42"/>
      <c r="M272" s="192"/>
      <c r="N272" s="193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20" t="s">
        <v>150</v>
      </c>
      <c r="AU272" s="20" t="s">
        <v>158</v>
      </c>
    </row>
    <row r="273" spans="1:65" s="14" customFormat="1" ht="11.25">
      <c r="B273" s="205"/>
      <c r="C273" s="206"/>
      <c r="D273" s="196" t="s">
        <v>152</v>
      </c>
      <c r="E273" s="207" t="s">
        <v>19</v>
      </c>
      <c r="F273" s="208" t="s">
        <v>397</v>
      </c>
      <c r="G273" s="206"/>
      <c r="H273" s="209">
        <v>9.8279999999999994</v>
      </c>
      <c r="I273" s="210"/>
      <c r="J273" s="206"/>
      <c r="K273" s="206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152</v>
      </c>
      <c r="AU273" s="215" t="s">
        <v>158</v>
      </c>
      <c r="AV273" s="14" t="s">
        <v>82</v>
      </c>
      <c r="AW273" s="14" t="s">
        <v>33</v>
      </c>
      <c r="AX273" s="14" t="s">
        <v>72</v>
      </c>
      <c r="AY273" s="215" t="s">
        <v>141</v>
      </c>
    </row>
    <row r="274" spans="1:65" s="15" customFormat="1" ht="11.25">
      <c r="B274" s="216"/>
      <c r="C274" s="217"/>
      <c r="D274" s="196" t="s">
        <v>152</v>
      </c>
      <c r="E274" s="218" t="s">
        <v>19</v>
      </c>
      <c r="F274" s="219" t="s">
        <v>157</v>
      </c>
      <c r="G274" s="217"/>
      <c r="H274" s="220">
        <v>9.8279999999999994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152</v>
      </c>
      <c r="AU274" s="226" t="s">
        <v>158</v>
      </c>
      <c r="AV274" s="15" t="s">
        <v>158</v>
      </c>
      <c r="AW274" s="15" t="s">
        <v>33</v>
      </c>
      <c r="AX274" s="15" t="s">
        <v>80</v>
      </c>
      <c r="AY274" s="226" t="s">
        <v>141</v>
      </c>
    </row>
    <row r="275" spans="1:65" s="2" customFormat="1" ht="16.5" customHeight="1">
      <c r="A275" s="37"/>
      <c r="B275" s="38"/>
      <c r="C275" s="176" t="s">
        <v>398</v>
      </c>
      <c r="D275" s="176" t="s">
        <v>143</v>
      </c>
      <c r="E275" s="177" t="s">
        <v>399</v>
      </c>
      <c r="F275" s="178" t="s">
        <v>400</v>
      </c>
      <c r="G275" s="179" t="s">
        <v>216</v>
      </c>
      <c r="H275" s="180">
        <v>9.8279999999999994</v>
      </c>
      <c r="I275" s="181"/>
      <c r="J275" s="182">
        <f>ROUND(I275*H275,2)</f>
        <v>0</v>
      </c>
      <c r="K275" s="178" t="s">
        <v>147</v>
      </c>
      <c r="L275" s="42"/>
      <c r="M275" s="183" t="s">
        <v>19</v>
      </c>
      <c r="N275" s="184" t="s">
        <v>43</v>
      </c>
      <c r="O275" s="67"/>
      <c r="P275" s="185">
        <f>O275*H275</f>
        <v>0</v>
      </c>
      <c r="Q275" s="185">
        <v>1.8000000000000001E-4</v>
      </c>
      <c r="R275" s="185">
        <f>Q275*H275</f>
        <v>1.7690399999999999E-3</v>
      </c>
      <c r="S275" s="185">
        <v>0</v>
      </c>
      <c r="T275" s="18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7" t="s">
        <v>148</v>
      </c>
      <c r="AT275" s="187" t="s">
        <v>143</v>
      </c>
      <c r="AU275" s="187" t="s">
        <v>158</v>
      </c>
      <c r="AY275" s="20" t="s">
        <v>141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20" t="s">
        <v>80</v>
      </c>
      <c r="BK275" s="188">
        <f>ROUND(I275*H275,2)</f>
        <v>0</v>
      </c>
      <c r="BL275" s="20" t="s">
        <v>148</v>
      </c>
      <c r="BM275" s="187" t="s">
        <v>401</v>
      </c>
    </row>
    <row r="276" spans="1:65" s="2" customFormat="1" ht="11.25">
      <c r="A276" s="37"/>
      <c r="B276" s="38"/>
      <c r="C276" s="39"/>
      <c r="D276" s="189" t="s">
        <v>150</v>
      </c>
      <c r="E276" s="39"/>
      <c r="F276" s="190" t="s">
        <v>402</v>
      </c>
      <c r="G276" s="39"/>
      <c r="H276" s="39"/>
      <c r="I276" s="191"/>
      <c r="J276" s="39"/>
      <c r="K276" s="39"/>
      <c r="L276" s="42"/>
      <c r="M276" s="192"/>
      <c r="N276" s="193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150</v>
      </c>
      <c r="AU276" s="20" t="s">
        <v>158</v>
      </c>
    </row>
    <row r="277" spans="1:65" s="12" customFormat="1" ht="20.85" customHeight="1">
      <c r="B277" s="160"/>
      <c r="C277" s="161"/>
      <c r="D277" s="162" t="s">
        <v>71</v>
      </c>
      <c r="E277" s="174" t="s">
        <v>403</v>
      </c>
      <c r="F277" s="174" t="s">
        <v>404</v>
      </c>
      <c r="G277" s="161"/>
      <c r="H277" s="161"/>
      <c r="I277" s="164"/>
      <c r="J277" s="175">
        <f>BK277</f>
        <v>0</v>
      </c>
      <c r="K277" s="161"/>
      <c r="L277" s="166"/>
      <c r="M277" s="167"/>
      <c r="N277" s="168"/>
      <c r="O277" s="168"/>
      <c r="P277" s="169">
        <f>SUM(P278:P282)</f>
        <v>0</v>
      </c>
      <c r="Q277" s="168"/>
      <c r="R277" s="169">
        <f>SUM(R278:R282)</f>
        <v>36.542880000000004</v>
      </c>
      <c r="S277" s="168"/>
      <c r="T277" s="170">
        <f>SUM(T278:T282)</f>
        <v>0</v>
      </c>
      <c r="AR277" s="171" t="s">
        <v>80</v>
      </c>
      <c r="AT277" s="172" t="s">
        <v>71</v>
      </c>
      <c r="AU277" s="172" t="s">
        <v>82</v>
      </c>
      <c r="AY277" s="171" t="s">
        <v>141</v>
      </c>
      <c r="BK277" s="173">
        <f>SUM(BK278:BK282)</f>
        <v>0</v>
      </c>
    </row>
    <row r="278" spans="1:65" s="2" customFormat="1" ht="21.75" customHeight="1">
      <c r="A278" s="37"/>
      <c r="B278" s="38"/>
      <c r="C278" s="176" t="s">
        <v>405</v>
      </c>
      <c r="D278" s="176" t="s">
        <v>143</v>
      </c>
      <c r="E278" s="177" t="s">
        <v>406</v>
      </c>
      <c r="F278" s="178" t="s">
        <v>407</v>
      </c>
      <c r="G278" s="179" t="s">
        <v>146</v>
      </c>
      <c r="H278" s="180">
        <v>16.917999999999999</v>
      </c>
      <c r="I278" s="181"/>
      <c r="J278" s="182">
        <f>ROUND(I278*H278,2)</f>
        <v>0</v>
      </c>
      <c r="K278" s="178" t="s">
        <v>147</v>
      </c>
      <c r="L278" s="42"/>
      <c r="M278" s="183" t="s">
        <v>19</v>
      </c>
      <c r="N278" s="184" t="s">
        <v>43</v>
      </c>
      <c r="O278" s="67"/>
      <c r="P278" s="185">
        <f>O278*H278</f>
        <v>0</v>
      </c>
      <c r="Q278" s="185">
        <v>2.16</v>
      </c>
      <c r="R278" s="185">
        <f>Q278*H278</f>
        <v>36.542880000000004</v>
      </c>
      <c r="S278" s="185">
        <v>0</v>
      </c>
      <c r="T278" s="18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7" t="s">
        <v>148</v>
      </c>
      <c r="AT278" s="187" t="s">
        <v>143</v>
      </c>
      <c r="AU278" s="187" t="s">
        <v>158</v>
      </c>
      <c r="AY278" s="20" t="s">
        <v>141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20" t="s">
        <v>80</v>
      </c>
      <c r="BK278" s="188">
        <f>ROUND(I278*H278,2)</f>
        <v>0</v>
      </c>
      <c r="BL278" s="20" t="s">
        <v>148</v>
      </c>
      <c r="BM278" s="187" t="s">
        <v>408</v>
      </c>
    </row>
    <row r="279" spans="1:65" s="2" customFormat="1" ht="11.25">
      <c r="A279" s="37"/>
      <c r="B279" s="38"/>
      <c r="C279" s="39"/>
      <c r="D279" s="189" t="s">
        <v>150</v>
      </c>
      <c r="E279" s="39"/>
      <c r="F279" s="190" t="s">
        <v>409</v>
      </c>
      <c r="G279" s="39"/>
      <c r="H279" s="39"/>
      <c r="I279" s="191"/>
      <c r="J279" s="39"/>
      <c r="K279" s="39"/>
      <c r="L279" s="42"/>
      <c r="M279" s="192"/>
      <c r="N279" s="193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20" t="s">
        <v>150</v>
      </c>
      <c r="AU279" s="20" t="s">
        <v>158</v>
      </c>
    </row>
    <row r="280" spans="1:65" s="13" customFormat="1" ht="11.25">
      <c r="B280" s="194"/>
      <c r="C280" s="195"/>
      <c r="D280" s="196" t="s">
        <v>152</v>
      </c>
      <c r="E280" s="197" t="s">
        <v>19</v>
      </c>
      <c r="F280" s="198" t="s">
        <v>410</v>
      </c>
      <c r="G280" s="195"/>
      <c r="H280" s="197" t="s">
        <v>19</v>
      </c>
      <c r="I280" s="199"/>
      <c r="J280" s="195"/>
      <c r="K280" s="195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152</v>
      </c>
      <c r="AU280" s="204" t="s">
        <v>158</v>
      </c>
      <c r="AV280" s="13" t="s">
        <v>80</v>
      </c>
      <c r="AW280" s="13" t="s">
        <v>33</v>
      </c>
      <c r="AX280" s="13" t="s">
        <v>72</v>
      </c>
      <c r="AY280" s="204" t="s">
        <v>141</v>
      </c>
    </row>
    <row r="281" spans="1:65" s="14" customFormat="1" ht="11.25">
      <c r="B281" s="205"/>
      <c r="C281" s="206"/>
      <c r="D281" s="196" t="s">
        <v>152</v>
      </c>
      <c r="E281" s="207" t="s">
        <v>19</v>
      </c>
      <c r="F281" s="208" t="s">
        <v>411</v>
      </c>
      <c r="G281" s="206"/>
      <c r="H281" s="209">
        <v>16.917999999999999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152</v>
      </c>
      <c r="AU281" s="215" t="s">
        <v>158</v>
      </c>
      <c r="AV281" s="14" t="s">
        <v>82</v>
      </c>
      <c r="AW281" s="14" t="s">
        <v>33</v>
      </c>
      <c r="AX281" s="14" t="s">
        <v>72</v>
      </c>
      <c r="AY281" s="215" t="s">
        <v>141</v>
      </c>
    </row>
    <row r="282" spans="1:65" s="15" customFormat="1" ht="11.25">
      <c r="B282" s="216"/>
      <c r="C282" s="217"/>
      <c r="D282" s="196" t="s">
        <v>152</v>
      </c>
      <c r="E282" s="218" t="s">
        <v>19</v>
      </c>
      <c r="F282" s="219" t="s">
        <v>157</v>
      </c>
      <c r="G282" s="217"/>
      <c r="H282" s="220">
        <v>16.917999999999999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152</v>
      </c>
      <c r="AU282" s="226" t="s">
        <v>158</v>
      </c>
      <c r="AV282" s="15" t="s">
        <v>158</v>
      </c>
      <c r="AW282" s="15" t="s">
        <v>33</v>
      </c>
      <c r="AX282" s="15" t="s">
        <v>80</v>
      </c>
      <c r="AY282" s="226" t="s">
        <v>141</v>
      </c>
    </row>
    <row r="283" spans="1:65" s="12" customFormat="1" ht="22.9" customHeight="1">
      <c r="B283" s="160"/>
      <c r="C283" s="161"/>
      <c r="D283" s="162" t="s">
        <v>71</v>
      </c>
      <c r="E283" s="174" t="s">
        <v>213</v>
      </c>
      <c r="F283" s="174" t="s">
        <v>412</v>
      </c>
      <c r="G283" s="161"/>
      <c r="H283" s="161"/>
      <c r="I283" s="164"/>
      <c r="J283" s="175">
        <f>BK283</f>
        <v>0</v>
      </c>
      <c r="K283" s="161"/>
      <c r="L283" s="166"/>
      <c r="M283" s="167"/>
      <c r="N283" s="168"/>
      <c r="O283" s="168"/>
      <c r="P283" s="169">
        <f>P284+P295</f>
        <v>0</v>
      </c>
      <c r="Q283" s="168"/>
      <c r="R283" s="169">
        <f>R284+R295</f>
        <v>2.9320199999999998E-2</v>
      </c>
      <c r="S283" s="168"/>
      <c r="T283" s="170">
        <f>T284+T295</f>
        <v>3.7440000000000002</v>
      </c>
      <c r="AR283" s="171" t="s">
        <v>80</v>
      </c>
      <c r="AT283" s="172" t="s">
        <v>71</v>
      </c>
      <c r="AU283" s="172" t="s">
        <v>80</v>
      </c>
      <c r="AY283" s="171" t="s">
        <v>141</v>
      </c>
      <c r="BK283" s="173">
        <f>BK284+BK295</f>
        <v>0</v>
      </c>
    </row>
    <row r="284" spans="1:65" s="12" customFormat="1" ht="20.85" customHeight="1">
      <c r="B284" s="160"/>
      <c r="C284" s="161"/>
      <c r="D284" s="162" t="s">
        <v>71</v>
      </c>
      <c r="E284" s="174" t="s">
        <v>413</v>
      </c>
      <c r="F284" s="174" t="s">
        <v>414</v>
      </c>
      <c r="G284" s="161"/>
      <c r="H284" s="161"/>
      <c r="I284" s="164"/>
      <c r="J284" s="175">
        <f>BK284</f>
        <v>0</v>
      </c>
      <c r="K284" s="161"/>
      <c r="L284" s="166"/>
      <c r="M284" s="167"/>
      <c r="N284" s="168"/>
      <c r="O284" s="168"/>
      <c r="P284" s="169">
        <f>SUM(P285:P294)</f>
        <v>0</v>
      </c>
      <c r="Q284" s="168"/>
      <c r="R284" s="169">
        <f>SUM(R285:R294)</f>
        <v>2.9320199999999998E-2</v>
      </c>
      <c r="S284" s="168"/>
      <c r="T284" s="170">
        <f>SUM(T285:T294)</f>
        <v>0</v>
      </c>
      <c r="AR284" s="171" t="s">
        <v>80</v>
      </c>
      <c r="AT284" s="172" t="s">
        <v>71</v>
      </c>
      <c r="AU284" s="172" t="s">
        <v>82</v>
      </c>
      <c r="AY284" s="171" t="s">
        <v>141</v>
      </c>
      <c r="BK284" s="173">
        <f>SUM(BK285:BK294)</f>
        <v>0</v>
      </c>
    </row>
    <row r="285" spans="1:65" s="2" customFormat="1" ht="24.2" customHeight="1">
      <c r="A285" s="37"/>
      <c r="B285" s="38"/>
      <c r="C285" s="176" t="s">
        <v>415</v>
      </c>
      <c r="D285" s="176" t="s">
        <v>143</v>
      </c>
      <c r="E285" s="177" t="s">
        <v>416</v>
      </c>
      <c r="F285" s="178" t="s">
        <v>417</v>
      </c>
      <c r="G285" s="179" t="s">
        <v>216</v>
      </c>
      <c r="H285" s="180">
        <v>16.38</v>
      </c>
      <c r="I285" s="181"/>
      <c r="J285" s="182">
        <f>ROUND(I285*H285,2)</f>
        <v>0</v>
      </c>
      <c r="K285" s="178" t="s">
        <v>147</v>
      </c>
      <c r="L285" s="42"/>
      <c r="M285" s="183" t="s">
        <v>19</v>
      </c>
      <c r="N285" s="184" t="s">
        <v>43</v>
      </c>
      <c r="O285" s="67"/>
      <c r="P285" s="185">
        <f>O285*H285</f>
        <v>0</v>
      </c>
      <c r="Q285" s="185">
        <v>1.7899999999999999E-3</v>
      </c>
      <c r="R285" s="185">
        <f>Q285*H285</f>
        <v>2.9320199999999998E-2</v>
      </c>
      <c r="S285" s="185">
        <v>0</v>
      </c>
      <c r="T285" s="18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7" t="s">
        <v>148</v>
      </c>
      <c r="AT285" s="187" t="s">
        <v>143</v>
      </c>
      <c r="AU285" s="187" t="s">
        <v>158</v>
      </c>
      <c r="AY285" s="20" t="s">
        <v>141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20" t="s">
        <v>80</v>
      </c>
      <c r="BK285" s="188">
        <f>ROUND(I285*H285,2)</f>
        <v>0</v>
      </c>
      <c r="BL285" s="20" t="s">
        <v>148</v>
      </c>
      <c r="BM285" s="187" t="s">
        <v>418</v>
      </c>
    </row>
    <row r="286" spans="1:65" s="2" customFormat="1" ht="11.25">
      <c r="A286" s="37"/>
      <c r="B286" s="38"/>
      <c r="C286" s="39"/>
      <c r="D286" s="189" t="s">
        <v>150</v>
      </c>
      <c r="E286" s="39"/>
      <c r="F286" s="190" t="s">
        <v>419</v>
      </c>
      <c r="G286" s="39"/>
      <c r="H286" s="39"/>
      <c r="I286" s="191"/>
      <c r="J286" s="39"/>
      <c r="K286" s="39"/>
      <c r="L286" s="42"/>
      <c r="M286" s="192"/>
      <c r="N286" s="193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20" t="s">
        <v>150</v>
      </c>
      <c r="AU286" s="20" t="s">
        <v>158</v>
      </c>
    </row>
    <row r="287" spans="1:65" s="13" customFormat="1" ht="11.25">
      <c r="B287" s="194"/>
      <c r="C287" s="195"/>
      <c r="D287" s="196" t="s">
        <v>152</v>
      </c>
      <c r="E287" s="197" t="s">
        <v>19</v>
      </c>
      <c r="F287" s="198" t="s">
        <v>420</v>
      </c>
      <c r="G287" s="195"/>
      <c r="H287" s="197" t="s">
        <v>19</v>
      </c>
      <c r="I287" s="199"/>
      <c r="J287" s="195"/>
      <c r="K287" s="195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152</v>
      </c>
      <c r="AU287" s="204" t="s">
        <v>158</v>
      </c>
      <c r="AV287" s="13" t="s">
        <v>80</v>
      </c>
      <c r="AW287" s="13" t="s">
        <v>33</v>
      </c>
      <c r="AX287" s="13" t="s">
        <v>72</v>
      </c>
      <c r="AY287" s="204" t="s">
        <v>141</v>
      </c>
    </row>
    <row r="288" spans="1:65" s="14" customFormat="1" ht="11.25">
      <c r="B288" s="205"/>
      <c r="C288" s="206"/>
      <c r="D288" s="196" t="s">
        <v>152</v>
      </c>
      <c r="E288" s="207" t="s">
        <v>19</v>
      </c>
      <c r="F288" s="208" t="s">
        <v>421</v>
      </c>
      <c r="G288" s="206"/>
      <c r="H288" s="209">
        <v>16.38</v>
      </c>
      <c r="I288" s="210"/>
      <c r="J288" s="206"/>
      <c r="K288" s="206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152</v>
      </c>
      <c r="AU288" s="215" t="s">
        <v>158</v>
      </c>
      <c r="AV288" s="14" t="s">
        <v>82</v>
      </c>
      <c r="AW288" s="14" t="s">
        <v>33</v>
      </c>
      <c r="AX288" s="14" t="s">
        <v>72</v>
      </c>
      <c r="AY288" s="215" t="s">
        <v>141</v>
      </c>
    </row>
    <row r="289" spans="1:65" s="15" customFormat="1" ht="11.25">
      <c r="B289" s="216"/>
      <c r="C289" s="217"/>
      <c r="D289" s="196" t="s">
        <v>152</v>
      </c>
      <c r="E289" s="218" t="s">
        <v>19</v>
      </c>
      <c r="F289" s="219" t="s">
        <v>157</v>
      </c>
      <c r="G289" s="217"/>
      <c r="H289" s="220">
        <v>16.38</v>
      </c>
      <c r="I289" s="221"/>
      <c r="J289" s="217"/>
      <c r="K289" s="217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152</v>
      </c>
      <c r="AU289" s="226" t="s">
        <v>158</v>
      </c>
      <c r="AV289" s="15" t="s">
        <v>158</v>
      </c>
      <c r="AW289" s="15" t="s">
        <v>33</v>
      </c>
      <c r="AX289" s="15" t="s">
        <v>80</v>
      </c>
      <c r="AY289" s="226" t="s">
        <v>141</v>
      </c>
    </row>
    <row r="290" spans="1:65" s="2" customFormat="1" ht="24.2" customHeight="1">
      <c r="A290" s="37"/>
      <c r="B290" s="38"/>
      <c r="C290" s="176" t="s">
        <v>422</v>
      </c>
      <c r="D290" s="176" t="s">
        <v>143</v>
      </c>
      <c r="E290" s="177" t="s">
        <v>423</v>
      </c>
      <c r="F290" s="178" t="s">
        <v>424</v>
      </c>
      <c r="G290" s="179" t="s">
        <v>247</v>
      </c>
      <c r="H290" s="180">
        <v>7.8</v>
      </c>
      <c r="I290" s="181"/>
      <c r="J290" s="182">
        <f>ROUND(I290*H290,2)</f>
        <v>0</v>
      </c>
      <c r="K290" s="178" t="s">
        <v>19</v>
      </c>
      <c r="L290" s="42"/>
      <c r="M290" s="183" t="s">
        <v>19</v>
      </c>
      <c r="N290" s="184" t="s">
        <v>43</v>
      </c>
      <c r="O290" s="67"/>
      <c r="P290" s="185">
        <f>O290*H290</f>
        <v>0</v>
      </c>
      <c r="Q290" s="185">
        <v>0</v>
      </c>
      <c r="R290" s="185">
        <f>Q290*H290</f>
        <v>0</v>
      </c>
      <c r="S290" s="185">
        <v>0</v>
      </c>
      <c r="T290" s="18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7" t="s">
        <v>148</v>
      </c>
      <c r="AT290" s="187" t="s">
        <v>143</v>
      </c>
      <c r="AU290" s="187" t="s">
        <v>158</v>
      </c>
      <c r="AY290" s="20" t="s">
        <v>141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20" t="s">
        <v>80</v>
      </c>
      <c r="BK290" s="188">
        <f>ROUND(I290*H290,2)</f>
        <v>0</v>
      </c>
      <c r="BL290" s="20" t="s">
        <v>148</v>
      </c>
      <c r="BM290" s="187" t="s">
        <v>425</v>
      </c>
    </row>
    <row r="291" spans="1:65" s="13" customFormat="1" ht="11.25">
      <c r="B291" s="194"/>
      <c r="C291" s="195"/>
      <c r="D291" s="196" t="s">
        <v>152</v>
      </c>
      <c r="E291" s="197" t="s">
        <v>19</v>
      </c>
      <c r="F291" s="198" t="s">
        <v>426</v>
      </c>
      <c r="G291" s="195"/>
      <c r="H291" s="197" t="s">
        <v>19</v>
      </c>
      <c r="I291" s="199"/>
      <c r="J291" s="195"/>
      <c r="K291" s="195"/>
      <c r="L291" s="200"/>
      <c r="M291" s="201"/>
      <c r="N291" s="202"/>
      <c r="O291" s="202"/>
      <c r="P291" s="202"/>
      <c r="Q291" s="202"/>
      <c r="R291" s="202"/>
      <c r="S291" s="202"/>
      <c r="T291" s="203"/>
      <c r="AT291" s="204" t="s">
        <v>152</v>
      </c>
      <c r="AU291" s="204" t="s">
        <v>158</v>
      </c>
      <c r="AV291" s="13" t="s">
        <v>80</v>
      </c>
      <c r="AW291" s="13" t="s">
        <v>33</v>
      </c>
      <c r="AX291" s="13" t="s">
        <v>72</v>
      </c>
      <c r="AY291" s="204" t="s">
        <v>141</v>
      </c>
    </row>
    <row r="292" spans="1:65" s="14" customFormat="1" ht="11.25">
      <c r="B292" s="205"/>
      <c r="C292" s="206"/>
      <c r="D292" s="196" t="s">
        <v>152</v>
      </c>
      <c r="E292" s="207" t="s">
        <v>19</v>
      </c>
      <c r="F292" s="208" t="s">
        <v>427</v>
      </c>
      <c r="G292" s="206"/>
      <c r="H292" s="209">
        <v>7.8</v>
      </c>
      <c r="I292" s="210"/>
      <c r="J292" s="206"/>
      <c r="K292" s="206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152</v>
      </c>
      <c r="AU292" s="215" t="s">
        <v>158</v>
      </c>
      <c r="AV292" s="14" t="s">
        <v>82</v>
      </c>
      <c r="AW292" s="14" t="s">
        <v>33</v>
      </c>
      <c r="AX292" s="14" t="s">
        <v>72</v>
      </c>
      <c r="AY292" s="215" t="s">
        <v>141</v>
      </c>
    </row>
    <row r="293" spans="1:65" s="15" customFormat="1" ht="11.25">
      <c r="B293" s="216"/>
      <c r="C293" s="217"/>
      <c r="D293" s="196" t="s">
        <v>152</v>
      </c>
      <c r="E293" s="218" t="s">
        <v>19</v>
      </c>
      <c r="F293" s="219" t="s">
        <v>157</v>
      </c>
      <c r="G293" s="217"/>
      <c r="H293" s="220">
        <v>7.8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152</v>
      </c>
      <c r="AU293" s="226" t="s">
        <v>158</v>
      </c>
      <c r="AV293" s="15" t="s">
        <v>158</v>
      </c>
      <c r="AW293" s="15" t="s">
        <v>33</v>
      </c>
      <c r="AX293" s="15" t="s">
        <v>80</v>
      </c>
      <c r="AY293" s="226" t="s">
        <v>141</v>
      </c>
    </row>
    <row r="294" spans="1:65" s="2" customFormat="1" ht="24.2" customHeight="1">
      <c r="A294" s="37"/>
      <c r="B294" s="38"/>
      <c r="C294" s="176" t="s">
        <v>428</v>
      </c>
      <c r="D294" s="176" t="s">
        <v>143</v>
      </c>
      <c r="E294" s="177" t="s">
        <v>429</v>
      </c>
      <c r="F294" s="178" t="s">
        <v>430</v>
      </c>
      <c r="G294" s="179" t="s">
        <v>431</v>
      </c>
      <c r="H294" s="180">
        <v>1</v>
      </c>
      <c r="I294" s="181"/>
      <c r="J294" s="182">
        <f>ROUND(I294*H294,2)</f>
        <v>0</v>
      </c>
      <c r="K294" s="178" t="s">
        <v>19</v>
      </c>
      <c r="L294" s="42"/>
      <c r="M294" s="183" t="s">
        <v>19</v>
      </c>
      <c r="N294" s="184" t="s">
        <v>43</v>
      </c>
      <c r="O294" s="67"/>
      <c r="P294" s="185">
        <f>O294*H294</f>
        <v>0</v>
      </c>
      <c r="Q294" s="185">
        <v>0</v>
      </c>
      <c r="R294" s="185">
        <f>Q294*H294</f>
        <v>0</v>
      </c>
      <c r="S294" s="185">
        <v>0</v>
      </c>
      <c r="T294" s="18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7" t="s">
        <v>148</v>
      </c>
      <c r="AT294" s="187" t="s">
        <v>143</v>
      </c>
      <c r="AU294" s="187" t="s">
        <v>158</v>
      </c>
      <c r="AY294" s="20" t="s">
        <v>141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20" t="s">
        <v>80</v>
      </c>
      <c r="BK294" s="188">
        <f>ROUND(I294*H294,2)</f>
        <v>0</v>
      </c>
      <c r="BL294" s="20" t="s">
        <v>148</v>
      </c>
      <c r="BM294" s="187" t="s">
        <v>432</v>
      </c>
    </row>
    <row r="295" spans="1:65" s="12" customFormat="1" ht="20.85" customHeight="1">
      <c r="B295" s="160"/>
      <c r="C295" s="161"/>
      <c r="D295" s="162" t="s">
        <v>71</v>
      </c>
      <c r="E295" s="174" t="s">
        <v>433</v>
      </c>
      <c r="F295" s="174" t="s">
        <v>434</v>
      </c>
      <c r="G295" s="161"/>
      <c r="H295" s="161"/>
      <c r="I295" s="164"/>
      <c r="J295" s="175">
        <f>BK295</f>
        <v>0</v>
      </c>
      <c r="K295" s="161"/>
      <c r="L295" s="166"/>
      <c r="M295" s="167"/>
      <c r="N295" s="168"/>
      <c r="O295" s="168"/>
      <c r="P295" s="169">
        <f>SUM(P296:P300)</f>
        <v>0</v>
      </c>
      <c r="Q295" s="168"/>
      <c r="R295" s="169">
        <f>SUM(R296:R300)</f>
        <v>0</v>
      </c>
      <c r="S295" s="168"/>
      <c r="T295" s="170">
        <f>SUM(T296:T300)</f>
        <v>3.7440000000000002</v>
      </c>
      <c r="AR295" s="171" t="s">
        <v>80</v>
      </c>
      <c r="AT295" s="172" t="s">
        <v>71</v>
      </c>
      <c r="AU295" s="172" t="s">
        <v>82</v>
      </c>
      <c r="AY295" s="171" t="s">
        <v>141</v>
      </c>
      <c r="BK295" s="173">
        <f>SUM(BK296:BK300)</f>
        <v>0</v>
      </c>
    </row>
    <row r="296" spans="1:65" s="2" customFormat="1" ht="16.5" customHeight="1">
      <c r="A296" s="37"/>
      <c r="B296" s="38"/>
      <c r="C296" s="176" t="s">
        <v>435</v>
      </c>
      <c r="D296" s="176" t="s">
        <v>143</v>
      </c>
      <c r="E296" s="177" t="s">
        <v>436</v>
      </c>
      <c r="F296" s="178" t="s">
        <v>437</v>
      </c>
      <c r="G296" s="179" t="s">
        <v>146</v>
      </c>
      <c r="H296" s="180">
        <v>1.8720000000000001</v>
      </c>
      <c r="I296" s="181"/>
      <c r="J296" s="182">
        <f>ROUND(I296*H296,2)</f>
        <v>0</v>
      </c>
      <c r="K296" s="178" t="s">
        <v>147</v>
      </c>
      <c r="L296" s="42"/>
      <c r="M296" s="183" t="s">
        <v>19</v>
      </c>
      <c r="N296" s="184" t="s">
        <v>43</v>
      </c>
      <c r="O296" s="67"/>
      <c r="P296" s="185">
        <f>O296*H296</f>
        <v>0</v>
      </c>
      <c r="Q296" s="185">
        <v>0</v>
      </c>
      <c r="R296" s="185">
        <f>Q296*H296</f>
        <v>0</v>
      </c>
      <c r="S296" s="185">
        <v>2</v>
      </c>
      <c r="T296" s="186">
        <f>S296*H296</f>
        <v>3.7440000000000002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7" t="s">
        <v>148</v>
      </c>
      <c r="AT296" s="187" t="s">
        <v>143</v>
      </c>
      <c r="AU296" s="187" t="s">
        <v>158</v>
      </c>
      <c r="AY296" s="20" t="s">
        <v>141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20" t="s">
        <v>80</v>
      </c>
      <c r="BK296" s="188">
        <f>ROUND(I296*H296,2)</f>
        <v>0</v>
      </c>
      <c r="BL296" s="20" t="s">
        <v>148</v>
      </c>
      <c r="BM296" s="187" t="s">
        <v>438</v>
      </c>
    </row>
    <row r="297" spans="1:65" s="2" customFormat="1" ht="11.25">
      <c r="A297" s="37"/>
      <c r="B297" s="38"/>
      <c r="C297" s="39"/>
      <c r="D297" s="189" t="s">
        <v>150</v>
      </c>
      <c r="E297" s="39"/>
      <c r="F297" s="190" t="s">
        <v>439</v>
      </c>
      <c r="G297" s="39"/>
      <c r="H297" s="39"/>
      <c r="I297" s="191"/>
      <c r="J297" s="39"/>
      <c r="K297" s="39"/>
      <c r="L297" s="42"/>
      <c r="M297" s="192"/>
      <c r="N297" s="193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20" t="s">
        <v>150</v>
      </c>
      <c r="AU297" s="20" t="s">
        <v>158</v>
      </c>
    </row>
    <row r="298" spans="1:65" s="13" customFormat="1" ht="11.25">
      <c r="B298" s="194"/>
      <c r="C298" s="195"/>
      <c r="D298" s="196" t="s">
        <v>152</v>
      </c>
      <c r="E298" s="197" t="s">
        <v>19</v>
      </c>
      <c r="F298" s="198" t="s">
        <v>426</v>
      </c>
      <c r="G298" s="195"/>
      <c r="H298" s="197" t="s">
        <v>19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152</v>
      </c>
      <c r="AU298" s="204" t="s">
        <v>158</v>
      </c>
      <c r="AV298" s="13" t="s">
        <v>80</v>
      </c>
      <c r="AW298" s="13" t="s">
        <v>33</v>
      </c>
      <c r="AX298" s="13" t="s">
        <v>72</v>
      </c>
      <c r="AY298" s="204" t="s">
        <v>141</v>
      </c>
    </row>
    <row r="299" spans="1:65" s="14" customFormat="1" ht="11.25">
      <c r="B299" s="205"/>
      <c r="C299" s="206"/>
      <c r="D299" s="196" t="s">
        <v>152</v>
      </c>
      <c r="E299" s="207" t="s">
        <v>19</v>
      </c>
      <c r="F299" s="208" t="s">
        <v>440</v>
      </c>
      <c r="G299" s="206"/>
      <c r="H299" s="209">
        <v>1.8720000000000001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152</v>
      </c>
      <c r="AU299" s="215" t="s">
        <v>158</v>
      </c>
      <c r="AV299" s="14" t="s">
        <v>82</v>
      </c>
      <c r="AW299" s="14" t="s">
        <v>33</v>
      </c>
      <c r="AX299" s="14" t="s">
        <v>72</v>
      </c>
      <c r="AY299" s="215" t="s">
        <v>141</v>
      </c>
    </row>
    <row r="300" spans="1:65" s="15" customFormat="1" ht="11.25">
      <c r="B300" s="216"/>
      <c r="C300" s="217"/>
      <c r="D300" s="196" t="s">
        <v>152</v>
      </c>
      <c r="E300" s="218" t="s">
        <v>19</v>
      </c>
      <c r="F300" s="219" t="s">
        <v>157</v>
      </c>
      <c r="G300" s="217"/>
      <c r="H300" s="220">
        <v>1.8720000000000001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152</v>
      </c>
      <c r="AU300" s="226" t="s">
        <v>158</v>
      </c>
      <c r="AV300" s="15" t="s">
        <v>158</v>
      </c>
      <c r="AW300" s="15" t="s">
        <v>33</v>
      </c>
      <c r="AX300" s="15" t="s">
        <v>80</v>
      </c>
      <c r="AY300" s="226" t="s">
        <v>141</v>
      </c>
    </row>
    <row r="301" spans="1:65" s="12" customFormat="1" ht="22.9" customHeight="1">
      <c r="B301" s="160"/>
      <c r="C301" s="161"/>
      <c r="D301" s="162" t="s">
        <v>71</v>
      </c>
      <c r="E301" s="174" t="s">
        <v>441</v>
      </c>
      <c r="F301" s="174" t="s">
        <v>442</v>
      </c>
      <c r="G301" s="161"/>
      <c r="H301" s="161"/>
      <c r="I301" s="164"/>
      <c r="J301" s="175">
        <f>BK301</f>
        <v>0</v>
      </c>
      <c r="K301" s="161"/>
      <c r="L301" s="166"/>
      <c r="M301" s="167"/>
      <c r="N301" s="168"/>
      <c r="O301" s="168"/>
      <c r="P301" s="169">
        <f>SUM(P302:P310)</f>
        <v>0</v>
      </c>
      <c r="Q301" s="168"/>
      <c r="R301" s="169">
        <f>SUM(R302:R310)</f>
        <v>0</v>
      </c>
      <c r="S301" s="168"/>
      <c r="T301" s="170">
        <f>SUM(T302:T310)</f>
        <v>0</v>
      </c>
      <c r="AR301" s="171" t="s">
        <v>80</v>
      </c>
      <c r="AT301" s="172" t="s">
        <v>71</v>
      </c>
      <c r="AU301" s="172" t="s">
        <v>80</v>
      </c>
      <c r="AY301" s="171" t="s">
        <v>141</v>
      </c>
      <c r="BK301" s="173">
        <f>SUM(BK302:BK310)</f>
        <v>0</v>
      </c>
    </row>
    <row r="302" spans="1:65" s="2" customFormat="1" ht="24.2" customHeight="1">
      <c r="A302" s="37"/>
      <c r="B302" s="38"/>
      <c r="C302" s="176" t="s">
        <v>443</v>
      </c>
      <c r="D302" s="176" t="s">
        <v>143</v>
      </c>
      <c r="E302" s="177" t="s">
        <v>444</v>
      </c>
      <c r="F302" s="178" t="s">
        <v>445</v>
      </c>
      <c r="G302" s="179" t="s">
        <v>209</v>
      </c>
      <c r="H302" s="180">
        <v>3.7440000000000002</v>
      </c>
      <c r="I302" s="181"/>
      <c r="J302" s="182">
        <f>ROUND(I302*H302,2)</f>
        <v>0</v>
      </c>
      <c r="K302" s="178" t="s">
        <v>147</v>
      </c>
      <c r="L302" s="42"/>
      <c r="M302" s="183" t="s">
        <v>19</v>
      </c>
      <c r="N302" s="184" t="s">
        <v>43</v>
      </c>
      <c r="O302" s="67"/>
      <c r="P302" s="185">
        <f>O302*H302</f>
        <v>0</v>
      </c>
      <c r="Q302" s="185">
        <v>0</v>
      </c>
      <c r="R302" s="185">
        <f>Q302*H302</f>
        <v>0</v>
      </c>
      <c r="S302" s="185">
        <v>0</v>
      </c>
      <c r="T302" s="18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7" t="s">
        <v>148</v>
      </c>
      <c r="AT302" s="187" t="s">
        <v>143</v>
      </c>
      <c r="AU302" s="187" t="s">
        <v>82</v>
      </c>
      <c r="AY302" s="20" t="s">
        <v>141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20" t="s">
        <v>80</v>
      </c>
      <c r="BK302" s="188">
        <f>ROUND(I302*H302,2)</f>
        <v>0</v>
      </c>
      <c r="BL302" s="20" t="s">
        <v>148</v>
      </c>
      <c r="BM302" s="187" t="s">
        <v>446</v>
      </c>
    </row>
    <row r="303" spans="1:65" s="2" customFormat="1" ht="11.25">
      <c r="A303" s="37"/>
      <c r="B303" s="38"/>
      <c r="C303" s="39"/>
      <c r="D303" s="189" t="s">
        <v>150</v>
      </c>
      <c r="E303" s="39"/>
      <c r="F303" s="190" t="s">
        <v>447</v>
      </c>
      <c r="G303" s="39"/>
      <c r="H303" s="39"/>
      <c r="I303" s="191"/>
      <c r="J303" s="39"/>
      <c r="K303" s="39"/>
      <c r="L303" s="42"/>
      <c r="M303" s="192"/>
      <c r="N303" s="193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20" t="s">
        <v>150</v>
      </c>
      <c r="AU303" s="20" t="s">
        <v>82</v>
      </c>
    </row>
    <row r="304" spans="1:65" s="2" customFormat="1" ht="21.75" customHeight="1">
      <c r="A304" s="37"/>
      <c r="B304" s="38"/>
      <c r="C304" s="176" t="s">
        <v>448</v>
      </c>
      <c r="D304" s="176" t="s">
        <v>143</v>
      </c>
      <c r="E304" s="177" t="s">
        <v>449</v>
      </c>
      <c r="F304" s="178" t="s">
        <v>450</v>
      </c>
      <c r="G304" s="179" t="s">
        <v>209</v>
      </c>
      <c r="H304" s="180">
        <v>3.7440000000000002</v>
      </c>
      <c r="I304" s="181"/>
      <c r="J304" s="182">
        <f>ROUND(I304*H304,2)</f>
        <v>0</v>
      </c>
      <c r="K304" s="178" t="s">
        <v>147</v>
      </c>
      <c r="L304" s="42"/>
      <c r="M304" s="183" t="s">
        <v>19</v>
      </c>
      <c r="N304" s="184" t="s">
        <v>43</v>
      </c>
      <c r="O304" s="67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7" t="s">
        <v>148</v>
      </c>
      <c r="AT304" s="187" t="s">
        <v>143</v>
      </c>
      <c r="AU304" s="187" t="s">
        <v>82</v>
      </c>
      <c r="AY304" s="20" t="s">
        <v>141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20" t="s">
        <v>80</v>
      </c>
      <c r="BK304" s="188">
        <f>ROUND(I304*H304,2)</f>
        <v>0</v>
      </c>
      <c r="BL304" s="20" t="s">
        <v>148</v>
      </c>
      <c r="BM304" s="187" t="s">
        <v>451</v>
      </c>
    </row>
    <row r="305" spans="1:65" s="2" customFormat="1" ht="11.25">
      <c r="A305" s="37"/>
      <c r="B305" s="38"/>
      <c r="C305" s="39"/>
      <c r="D305" s="189" t="s">
        <v>150</v>
      </c>
      <c r="E305" s="39"/>
      <c r="F305" s="190" t="s">
        <v>452</v>
      </c>
      <c r="G305" s="39"/>
      <c r="H305" s="39"/>
      <c r="I305" s="191"/>
      <c r="J305" s="39"/>
      <c r="K305" s="39"/>
      <c r="L305" s="42"/>
      <c r="M305" s="192"/>
      <c r="N305" s="193"/>
      <c r="O305" s="67"/>
      <c r="P305" s="67"/>
      <c r="Q305" s="67"/>
      <c r="R305" s="67"/>
      <c r="S305" s="67"/>
      <c r="T305" s="68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20" t="s">
        <v>150</v>
      </c>
      <c r="AU305" s="20" t="s">
        <v>82</v>
      </c>
    </row>
    <row r="306" spans="1:65" s="2" customFormat="1" ht="33" customHeight="1">
      <c r="A306" s="37"/>
      <c r="B306" s="38"/>
      <c r="C306" s="176" t="s">
        <v>453</v>
      </c>
      <c r="D306" s="176" t="s">
        <v>143</v>
      </c>
      <c r="E306" s="177" t="s">
        <v>454</v>
      </c>
      <c r="F306" s="178" t="s">
        <v>455</v>
      </c>
      <c r="G306" s="179" t="s">
        <v>209</v>
      </c>
      <c r="H306" s="180">
        <v>33.695999999999998</v>
      </c>
      <c r="I306" s="181"/>
      <c r="J306" s="182">
        <f>ROUND(I306*H306,2)</f>
        <v>0</v>
      </c>
      <c r="K306" s="178" t="s">
        <v>147</v>
      </c>
      <c r="L306" s="42"/>
      <c r="M306" s="183" t="s">
        <v>19</v>
      </c>
      <c r="N306" s="184" t="s">
        <v>43</v>
      </c>
      <c r="O306" s="67"/>
      <c r="P306" s="185">
        <f>O306*H306</f>
        <v>0</v>
      </c>
      <c r="Q306" s="185">
        <v>0</v>
      </c>
      <c r="R306" s="185">
        <f>Q306*H306</f>
        <v>0</v>
      </c>
      <c r="S306" s="185">
        <v>0</v>
      </c>
      <c r="T306" s="18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7" t="s">
        <v>148</v>
      </c>
      <c r="AT306" s="187" t="s">
        <v>143</v>
      </c>
      <c r="AU306" s="187" t="s">
        <v>82</v>
      </c>
      <c r="AY306" s="20" t="s">
        <v>141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20" t="s">
        <v>80</v>
      </c>
      <c r="BK306" s="188">
        <f>ROUND(I306*H306,2)</f>
        <v>0</v>
      </c>
      <c r="BL306" s="20" t="s">
        <v>148</v>
      </c>
      <c r="BM306" s="187" t="s">
        <v>456</v>
      </c>
    </row>
    <row r="307" spans="1:65" s="2" customFormat="1" ht="11.25">
      <c r="A307" s="37"/>
      <c r="B307" s="38"/>
      <c r="C307" s="39"/>
      <c r="D307" s="189" t="s">
        <v>150</v>
      </c>
      <c r="E307" s="39"/>
      <c r="F307" s="190" t="s">
        <v>457</v>
      </c>
      <c r="G307" s="39"/>
      <c r="H307" s="39"/>
      <c r="I307" s="191"/>
      <c r="J307" s="39"/>
      <c r="K307" s="39"/>
      <c r="L307" s="42"/>
      <c r="M307" s="192"/>
      <c r="N307" s="193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20" t="s">
        <v>150</v>
      </c>
      <c r="AU307" s="20" t="s">
        <v>82</v>
      </c>
    </row>
    <row r="308" spans="1:65" s="14" customFormat="1" ht="11.25">
      <c r="B308" s="205"/>
      <c r="C308" s="206"/>
      <c r="D308" s="196" t="s">
        <v>152</v>
      </c>
      <c r="E308" s="206"/>
      <c r="F308" s="208" t="s">
        <v>458</v>
      </c>
      <c r="G308" s="206"/>
      <c r="H308" s="209">
        <v>33.695999999999998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152</v>
      </c>
      <c r="AU308" s="215" t="s">
        <v>82</v>
      </c>
      <c r="AV308" s="14" t="s">
        <v>82</v>
      </c>
      <c r="AW308" s="14" t="s">
        <v>4</v>
      </c>
      <c r="AX308" s="14" t="s">
        <v>80</v>
      </c>
      <c r="AY308" s="215" t="s">
        <v>141</v>
      </c>
    </row>
    <row r="309" spans="1:65" s="2" customFormat="1" ht="24.2" customHeight="1">
      <c r="A309" s="37"/>
      <c r="B309" s="38"/>
      <c r="C309" s="176" t="s">
        <v>459</v>
      </c>
      <c r="D309" s="176" t="s">
        <v>143</v>
      </c>
      <c r="E309" s="177" t="s">
        <v>460</v>
      </c>
      <c r="F309" s="178" t="s">
        <v>461</v>
      </c>
      <c r="G309" s="179" t="s">
        <v>209</v>
      </c>
      <c r="H309" s="180">
        <v>3.7440000000000002</v>
      </c>
      <c r="I309" s="181"/>
      <c r="J309" s="182">
        <f>ROUND(I309*H309,2)</f>
        <v>0</v>
      </c>
      <c r="K309" s="178" t="s">
        <v>147</v>
      </c>
      <c r="L309" s="42"/>
      <c r="M309" s="183" t="s">
        <v>19</v>
      </c>
      <c r="N309" s="184" t="s">
        <v>43</v>
      </c>
      <c r="O309" s="67"/>
      <c r="P309" s="185">
        <f>O309*H309</f>
        <v>0</v>
      </c>
      <c r="Q309" s="185">
        <v>0</v>
      </c>
      <c r="R309" s="185">
        <f>Q309*H309</f>
        <v>0</v>
      </c>
      <c r="S309" s="185">
        <v>0</v>
      </c>
      <c r="T309" s="18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7" t="s">
        <v>148</v>
      </c>
      <c r="AT309" s="187" t="s">
        <v>143</v>
      </c>
      <c r="AU309" s="187" t="s">
        <v>82</v>
      </c>
      <c r="AY309" s="20" t="s">
        <v>141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20" t="s">
        <v>80</v>
      </c>
      <c r="BK309" s="188">
        <f>ROUND(I309*H309,2)</f>
        <v>0</v>
      </c>
      <c r="BL309" s="20" t="s">
        <v>148</v>
      </c>
      <c r="BM309" s="187" t="s">
        <v>462</v>
      </c>
    </row>
    <row r="310" spans="1:65" s="2" customFormat="1" ht="11.25">
      <c r="A310" s="37"/>
      <c r="B310" s="38"/>
      <c r="C310" s="39"/>
      <c r="D310" s="189" t="s">
        <v>150</v>
      </c>
      <c r="E310" s="39"/>
      <c r="F310" s="190" t="s">
        <v>463</v>
      </c>
      <c r="G310" s="39"/>
      <c r="H310" s="39"/>
      <c r="I310" s="191"/>
      <c r="J310" s="39"/>
      <c r="K310" s="39"/>
      <c r="L310" s="42"/>
      <c r="M310" s="192"/>
      <c r="N310" s="193"/>
      <c r="O310" s="67"/>
      <c r="P310" s="67"/>
      <c r="Q310" s="67"/>
      <c r="R310" s="67"/>
      <c r="S310" s="67"/>
      <c r="T310" s="68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20" t="s">
        <v>150</v>
      </c>
      <c r="AU310" s="20" t="s">
        <v>82</v>
      </c>
    </row>
    <row r="311" spans="1:65" s="12" customFormat="1" ht="22.9" customHeight="1">
      <c r="B311" s="160"/>
      <c r="C311" s="161"/>
      <c r="D311" s="162" t="s">
        <v>71</v>
      </c>
      <c r="E311" s="174" t="s">
        <v>464</v>
      </c>
      <c r="F311" s="174" t="s">
        <v>465</v>
      </c>
      <c r="G311" s="161"/>
      <c r="H311" s="161"/>
      <c r="I311" s="164"/>
      <c r="J311" s="175">
        <f>BK311</f>
        <v>0</v>
      </c>
      <c r="K311" s="161"/>
      <c r="L311" s="166"/>
      <c r="M311" s="167"/>
      <c r="N311" s="168"/>
      <c r="O311" s="168"/>
      <c r="P311" s="169">
        <f>SUM(P312:P313)</f>
        <v>0</v>
      </c>
      <c r="Q311" s="168"/>
      <c r="R311" s="169">
        <f>SUM(R312:R313)</f>
        <v>0</v>
      </c>
      <c r="S311" s="168"/>
      <c r="T311" s="170">
        <f>SUM(T312:T313)</f>
        <v>0</v>
      </c>
      <c r="AR311" s="171" t="s">
        <v>80</v>
      </c>
      <c r="AT311" s="172" t="s">
        <v>71</v>
      </c>
      <c r="AU311" s="172" t="s">
        <v>80</v>
      </c>
      <c r="AY311" s="171" t="s">
        <v>141</v>
      </c>
      <c r="BK311" s="173">
        <f>SUM(BK312:BK313)</f>
        <v>0</v>
      </c>
    </row>
    <row r="312" spans="1:65" s="2" customFormat="1" ht="33" customHeight="1">
      <c r="A312" s="37"/>
      <c r="B312" s="38"/>
      <c r="C312" s="176" t="s">
        <v>466</v>
      </c>
      <c r="D312" s="176" t="s">
        <v>143</v>
      </c>
      <c r="E312" s="177" t="s">
        <v>467</v>
      </c>
      <c r="F312" s="178" t="s">
        <v>468</v>
      </c>
      <c r="G312" s="179" t="s">
        <v>209</v>
      </c>
      <c r="H312" s="180">
        <v>103.709</v>
      </c>
      <c r="I312" s="181"/>
      <c r="J312" s="182">
        <f>ROUND(I312*H312,2)</f>
        <v>0</v>
      </c>
      <c r="K312" s="178" t="s">
        <v>147</v>
      </c>
      <c r="L312" s="42"/>
      <c r="M312" s="183" t="s">
        <v>19</v>
      </c>
      <c r="N312" s="184" t="s">
        <v>43</v>
      </c>
      <c r="O312" s="67"/>
      <c r="P312" s="185">
        <f>O312*H312</f>
        <v>0</v>
      </c>
      <c r="Q312" s="185">
        <v>0</v>
      </c>
      <c r="R312" s="185">
        <f>Q312*H312</f>
        <v>0</v>
      </c>
      <c r="S312" s="185">
        <v>0</v>
      </c>
      <c r="T312" s="18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7" t="s">
        <v>148</v>
      </c>
      <c r="AT312" s="187" t="s">
        <v>143</v>
      </c>
      <c r="AU312" s="187" t="s">
        <v>82</v>
      </c>
      <c r="AY312" s="20" t="s">
        <v>141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20" t="s">
        <v>80</v>
      </c>
      <c r="BK312" s="188">
        <f>ROUND(I312*H312,2)</f>
        <v>0</v>
      </c>
      <c r="BL312" s="20" t="s">
        <v>148</v>
      </c>
      <c r="BM312" s="187" t="s">
        <v>469</v>
      </c>
    </row>
    <row r="313" spans="1:65" s="2" customFormat="1" ht="11.25">
      <c r="A313" s="37"/>
      <c r="B313" s="38"/>
      <c r="C313" s="39"/>
      <c r="D313" s="189" t="s">
        <v>150</v>
      </c>
      <c r="E313" s="39"/>
      <c r="F313" s="190" t="s">
        <v>470</v>
      </c>
      <c r="G313" s="39"/>
      <c r="H313" s="39"/>
      <c r="I313" s="191"/>
      <c r="J313" s="39"/>
      <c r="K313" s="39"/>
      <c r="L313" s="42"/>
      <c r="M313" s="192"/>
      <c r="N313" s="193"/>
      <c r="O313" s="67"/>
      <c r="P313" s="67"/>
      <c r="Q313" s="67"/>
      <c r="R313" s="67"/>
      <c r="S313" s="67"/>
      <c r="T313" s="68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20" t="s">
        <v>150</v>
      </c>
      <c r="AU313" s="20" t="s">
        <v>82</v>
      </c>
    </row>
    <row r="314" spans="1:65" s="12" customFormat="1" ht="25.9" customHeight="1">
      <c r="B314" s="160"/>
      <c r="C314" s="161"/>
      <c r="D314" s="162" t="s">
        <v>71</v>
      </c>
      <c r="E314" s="163" t="s">
        <v>471</v>
      </c>
      <c r="F314" s="163" t="s">
        <v>472</v>
      </c>
      <c r="G314" s="161"/>
      <c r="H314" s="161"/>
      <c r="I314" s="164"/>
      <c r="J314" s="165">
        <f>BK314</f>
        <v>0</v>
      </c>
      <c r="K314" s="161"/>
      <c r="L314" s="166"/>
      <c r="M314" s="167"/>
      <c r="N314" s="168"/>
      <c r="O314" s="168"/>
      <c r="P314" s="169">
        <f>P315+P332+P338</f>
        <v>0</v>
      </c>
      <c r="Q314" s="168"/>
      <c r="R314" s="169">
        <f>R315+R332+R338</f>
        <v>0.72662820000000006</v>
      </c>
      <c r="S314" s="168"/>
      <c r="T314" s="170">
        <f>T315+T332+T338</f>
        <v>0</v>
      </c>
      <c r="AR314" s="171" t="s">
        <v>82</v>
      </c>
      <c r="AT314" s="172" t="s">
        <v>71</v>
      </c>
      <c r="AU314" s="172" t="s">
        <v>72</v>
      </c>
      <c r="AY314" s="171" t="s">
        <v>141</v>
      </c>
      <c r="BK314" s="173">
        <f>BK315+BK332+BK338</f>
        <v>0</v>
      </c>
    </row>
    <row r="315" spans="1:65" s="12" customFormat="1" ht="22.9" customHeight="1">
      <c r="B315" s="160"/>
      <c r="C315" s="161"/>
      <c r="D315" s="162" t="s">
        <v>71</v>
      </c>
      <c r="E315" s="174" t="s">
        <v>473</v>
      </c>
      <c r="F315" s="174" t="s">
        <v>474</v>
      </c>
      <c r="G315" s="161"/>
      <c r="H315" s="161"/>
      <c r="I315" s="164"/>
      <c r="J315" s="175">
        <f>BK315</f>
        <v>0</v>
      </c>
      <c r="K315" s="161"/>
      <c r="L315" s="166"/>
      <c r="M315" s="167"/>
      <c r="N315" s="168"/>
      <c r="O315" s="168"/>
      <c r="P315" s="169">
        <f>SUM(P316:P331)</f>
        <v>0</v>
      </c>
      <c r="Q315" s="168"/>
      <c r="R315" s="169">
        <f>SUM(R316:R331)</f>
        <v>0.16907320000000001</v>
      </c>
      <c r="S315" s="168"/>
      <c r="T315" s="170">
        <f>SUM(T316:T331)</f>
        <v>0</v>
      </c>
      <c r="AR315" s="171" t="s">
        <v>82</v>
      </c>
      <c r="AT315" s="172" t="s">
        <v>71</v>
      </c>
      <c r="AU315" s="172" t="s">
        <v>80</v>
      </c>
      <c r="AY315" s="171" t="s">
        <v>141</v>
      </c>
      <c r="BK315" s="173">
        <f>SUM(BK316:BK331)</f>
        <v>0</v>
      </c>
    </row>
    <row r="316" spans="1:65" s="2" customFormat="1" ht="21.75" customHeight="1">
      <c r="A316" s="37"/>
      <c r="B316" s="38"/>
      <c r="C316" s="176" t="s">
        <v>475</v>
      </c>
      <c r="D316" s="176" t="s">
        <v>143</v>
      </c>
      <c r="E316" s="177" t="s">
        <v>476</v>
      </c>
      <c r="F316" s="178" t="s">
        <v>477</v>
      </c>
      <c r="G316" s="179" t="s">
        <v>216</v>
      </c>
      <c r="H316" s="180">
        <v>24.213000000000001</v>
      </c>
      <c r="I316" s="181"/>
      <c r="J316" s="182">
        <f>ROUND(I316*H316,2)</f>
        <v>0</v>
      </c>
      <c r="K316" s="178" t="s">
        <v>147</v>
      </c>
      <c r="L316" s="42"/>
      <c r="M316" s="183" t="s">
        <v>19</v>
      </c>
      <c r="N316" s="184" t="s">
        <v>43</v>
      </c>
      <c r="O316" s="67"/>
      <c r="P316" s="185">
        <f>O316*H316</f>
        <v>0</v>
      </c>
      <c r="Q316" s="185">
        <v>0</v>
      </c>
      <c r="R316" s="185">
        <f>Q316*H316</f>
        <v>0</v>
      </c>
      <c r="S316" s="185">
        <v>0</v>
      </c>
      <c r="T316" s="18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7" t="s">
        <v>256</v>
      </c>
      <c r="AT316" s="187" t="s">
        <v>143</v>
      </c>
      <c r="AU316" s="187" t="s">
        <v>82</v>
      </c>
      <c r="AY316" s="20" t="s">
        <v>141</v>
      </c>
      <c r="BE316" s="188">
        <f>IF(N316="základní",J316,0)</f>
        <v>0</v>
      </c>
      <c r="BF316" s="188">
        <f>IF(N316="snížená",J316,0)</f>
        <v>0</v>
      </c>
      <c r="BG316" s="188">
        <f>IF(N316="zákl. přenesená",J316,0)</f>
        <v>0</v>
      </c>
      <c r="BH316" s="188">
        <f>IF(N316="sníž. přenesená",J316,0)</f>
        <v>0</v>
      </c>
      <c r="BI316" s="188">
        <f>IF(N316="nulová",J316,0)</f>
        <v>0</v>
      </c>
      <c r="BJ316" s="20" t="s">
        <v>80</v>
      </c>
      <c r="BK316" s="188">
        <f>ROUND(I316*H316,2)</f>
        <v>0</v>
      </c>
      <c r="BL316" s="20" t="s">
        <v>256</v>
      </c>
      <c r="BM316" s="187" t="s">
        <v>478</v>
      </c>
    </row>
    <row r="317" spans="1:65" s="2" customFormat="1" ht="11.25">
      <c r="A317" s="37"/>
      <c r="B317" s="38"/>
      <c r="C317" s="39"/>
      <c r="D317" s="189" t="s">
        <v>150</v>
      </c>
      <c r="E317" s="39"/>
      <c r="F317" s="190" t="s">
        <v>479</v>
      </c>
      <c r="G317" s="39"/>
      <c r="H317" s="39"/>
      <c r="I317" s="191"/>
      <c r="J317" s="39"/>
      <c r="K317" s="39"/>
      <c r="L317" s="42"/>
      <c r="M317" s="192"/>
      <c r="N317" s="193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20" t="s">
        <v>150</v>
      </c>
      <c r="AU317" s="20" t="s">
        <v>82</v>
      </c>
    </row>
    <row r="318" spans="1:65" s="13" customFormat="1" ht="11.25">
      <c r="B318" s="194"/>
      <c r="C318" s="195"/>
      <c r="D318" s="196" t="s">
        <v>152</v>
      </c>
      <c r="E318" s="197" t="s">
        <v>19</v>
      </c>
      <c r="F318" s="198" t="s">
        <v>480</v>
      </c>
      <c r="G318" s="195"/>
      <c r="H318" s="197" t="s">
        <v>19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152</v>
      </c>
      <c r="AU318" s="204" t="s">
        <v>82</v>
      </c>
      <c r="AV318" s="13" t="s">
        <v>80</v>
      </c>
      <c r="AW318" s="13" t="s">
        <v>33</v>
      </c>
      <c r="AX318" s="13" t="s">
        <v>72</v>
      </c>
      <c r="AY318" s="204" t="s">
        <v>141</v>
      </c>
    </row>
    <row r="319" spans="1:65" s="14" customFormat="1" ht="11.25">
      <c r="B319" s="205"/>
      <c r="C319" s="206"/>
      <c r="D319" s="196" t="s">
        <v>152</v>
      </c>
      <c r="E319" s="207" t="s">
        <v>19</v>
      </c>
      <c r="F319" s="208" t="s">
        <v>481</v>
      </c>
      <c r="G319" s="206"/>
      <c r="H319" s="209">
        <v>24.213000000000001</v>
      </c>
      <c r="I319" s="210"/>
      <c r="J319" s="206"/>
      <c r="K319" s="206"/>
      <c r="L319" s="211"/>
      <c r="M319" s="212"/>
      <c r="N319" s="213"/>
      <c r="O319" s="213"/>
      <c r="P319" s="213"/>
      <c r="Q319" s="213"/>
      <c r="R319" s="213"/>
      <c r="S319" s="213"/>
      <c r="T319" s="214"/>
      <c r="AT319" s="215" t="s">
        <v>152</v>
      </c>
      <c r="AU319" s="215" t="s">
        <v>82</v>
      </c>
      <c r="AV319" s="14" t="s">
        <v>82</v>
      </c>
      <c r="AW319" s="14" t="s">
        <v>33</v>
      </c>
      <c r="AX319" s="14" t="s">
        <v>72</v>
      </c>
      <c r="AY319" s="215" t="s">
        <v>141</v>
      </c>
    </row>
    <row r="320" spans="1:65" s="15" customFormat="1" ht="11.25">
      <c r="B320" s="216"/>
      <c r="C320" s="217"/>
      <c r="D320" s="196" t="s">
        <v>152</v>
      </c>
      <c r="E320" s="218" t="s">
        <v>19</v>
      </c>
      <c r="F320" s="219" t="s">
        <v>157</v>
      </c>
      <c r="G320" s="217"/>
      <c r="H320" s="220">
        <v>24.213000000000001</v>
      </c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AT320" s="226" t="s">
        <v>152</v>
      </c>
      <c r="AU320" s="226" t="s">
        <v>82</v>
      </c>
      <c r="AV320" s="15" t="s">
        <v>158</v>
      </c>
      <c r="AW320" s="15" t="s">
        <v>33</v>
      </c>
      <c r="AX320" s="15" t="s">
        <v>80</v>
      </c>
      <c r="AY320" s="226" t="s">
        <v>141</v>
      </c>
    </row>
    <row r="321" spans="1:65" s="2" customFormat="1" ht="16.5" customHeight="1">
      <c r="A321" s="37"/>
      <c r="B321" s="38"/>
      <c r="C321" s="238" t="s">
        <v>482</v>
      </c>
      <c r="D321" s="238" t="s">
        <v>375</v>
      </c>
      <c r="E321" s="239" t="s">
        <v>483</v>
      </c>
      <c r="F321" s="240" t="s">
        <v>484</v>
      </c>
      <c r="G321" s="241" t="s">
        <v>209</v>
      </c>
      <c r="H321" s="242">
        <v>7.0000000000000001E-3</v>
      </c>
      <c r="I321" s="243"/>
      <c r="J321" s="244">
        <f>ROUND(I321*H321,2)</f>
        <v>0</v>
      </c>
      <c r="K321" s="240" t="s">
        <v>147</v>
      </c>
      <c r="L321" s="245"/>
      <c r="M321" s="246" t="s">
        <v>19</v>
      </c>
      <c r="N321" s="247" t="s">
        <v>43</v>
      </c>
      <c r="O321" s="67"/>
      <c r="P321" s="185">
        <f>O321*H321</f>
        <v>0</v>
      </c>
      <c r="Q321" s="185">
        <v>1</v>
      </c>
      <c r="R321" s="185">
        <f>Q321*H321</f>
        <v>7.0000000000000001E-3</v>
      </c>
      <c r="S321" s="185">
        <v>0</v>
      </c>
      <c r="T321" s="18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7" t="s">
        <v>357</v>
      </c>
      <c r="AT321" s="187" t="s">
        <v>375</v>
      </c>
      <c r="AU321" s="187" t="s">
        <v>82</v>
      </c>
      <c r="AY321" s="20" t="s">
        <v>141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20" t="s">
        <v>80</v>
      </c>
      <c r="BK321" s="188">
        <f>ROUND(I321*H321,2)</f>
        <v>0</v>
      </c>
      <c r="BL321" s="20" t="s">
        <v>256</v>
      </c>
      <c r="BM321" s="187" t="s">
        <v>485</v>
      </c>
    </row>
    <row r="322" spans="1:65" s="14" customFormat="1" ht="11.25">
      <c r="B322" s="205"/>
      <c r="C322" s="206"/>
      <c r="D322" s="196" t="s">
        <v>152</v>
      </c>
      <c r="E322" s="206"/>
      <c r="F322" s="208" t="s">
        <v>486</v>
      </c>
      <c r="G322" s="206"/>
      <c r="H322" s="209">
        <v>7.0000000000000001E-3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152</v>
      </c>
      <c r="AU322" s="215" t="s">
        <v>82</v>
      </c>
      <c r="AV322" s="14" t="s">
        <v>82</v>
      </c>
      <c r="AW322" s="14" t="s">
        <v>4</v>
      </c>
      <c r="AX322" s="14" t="s">
        <v>80</v>
      </c>
      <c r="AY322" s="215" t="s">
        <v>141</v>
      </c>
    </row>
    <row r="323" spans="1:65" s="2" customFormat="1" ht="16.5" customHeight="1">
      <c r="A323" s="37"/>
      <c r="B323" s="38"/>
      <c r="C323" s="176" t="s">
        <v>487</v>
      </c>
      <c r="D323" s="176" t="s">
        <v>143</v>
      </c>
      <c r="E323" s="177" t="s">
        <v>488</v>
      </c>
      <c r="F323" s="178" t="s">
        <v>489</v>
      </c>
      <c r="G323" s="179" t="s">
        <v>216</v>
      </c>
      <c r="H323" s="180">
        <v>24.213000000000001</v>
      </c>
      <c r="I323" s="181"/>
      <c r="J323" s="182">
        <f>ROUND(I323*H323,2)</f>
        <v>0</v>
      </c>
      <c r="K323" s="178" t="s">
        <v>147</v>
      </c>
      <c r="L323" s="42"/>
      <c r="M323" s="183" t="s">
        <v>19</v>
      </c>
      <c r="N323" s="184" t="s">
        <v>43</v>
      </c>
      <c r="O323" s="67"/>
      <c r="P323" s="185">
        <f>O323*H323</f>
        <v>0</v>
      </c>
      <c r="Q323" s="185">
        <v>4.0000000000000002E-4</v>
      </c>
      <c r="R323" s="185">
        <f>Q323*H323</f>
        <v>9.6852000000000014E-3</v>
      </c>
      <c r="S323" s="185">
        <v>0</v>
      </c>
      <c r="T323" s="18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7" t="s">
        <v>256</v>
      </c>
      <c r="AT323" s="187" t="s">
        <v>143</v>
      </c>
      <c r="AU323" s="187" t="s">
        <v>82</v>
      </c>
      <c r="AY323" s="20" t="s">
        <v>141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20" t="s">
        <v>80</v>
      </c>
      <c r="BK323" s="188">
        <f>ROUND(I323*H323,2)</f>
        <v>0</v>
      </c>
      <c r="BL323" s="20" t="s">
        <v>256</v>
      </c>
      <c r="BM323" s="187" t="s">
        <v>490</v>
      </c>
    </row>
    <row r="324" spans="1:65" s="2" customFormat="1" ht="11.25">
      <c r="A324" s="37"/>
      <c r="B324" s="38"/>
      <c r="C324" s="39"/>
      <c r="D324" s="189" t="s">
        <v>150</v>
      </c>
      <c r="E324" s="39"/>
      <c r="F324" s="190" t="s">
        <v>491</v>
      </c>
      <c r="G324" s="39"/>
      <c r="H324" s="39"/>
      <c r="I324" s="191"/>
      <c r="J324" s="39"/>
      <c r="K324" s="39"/>
      <c r="L324" s="42"/>
      <c r="M324" s="192"/>
      <c r="N324" s="193"/>
      <c r="O324" s="67"/>
      <c r="P324" s="67"/>
      <c r="Q324" s="67"/>
      <c r="R324" s="67"/>
      <c r="S324" s="67"/>
      <c r="T324" s="68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20" t="s">
        <v>150</v>
      </c>
      <c r="AU324" s="20" t="s">
        <v>82</v>
      </c>
    </row>
    <row r="325" spans="1:65" s="13" customFormat="1" ht="11.25">
      <c r="B325" s="194"/>
      <c r="C325" s="195"/>
      <c r="D325" s="196" t="s">
        <v>152</v>
      </c>
      <c r="E325" s="197" t="s">
        <v>19</v>
      </c>
      <c r="F325" s="198" t="s">
        <v>480</v>
      </c>
      <c r="G325" s="195"/>
      <c r="H325" s="197" t="s">
        <v>19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152</v>
      </c>
      <c r="AU325" s="204" t="s">
        <v>82</v>
      </c>
      <c r="AV325" s="13" t="s">
        <v>80</v>
      </c>
      <c r="AW325" s="13" t="s">
        <v>33</v>
      </c>
      <c r="AX325" s="13" t="s">
        <v>72</v>
      </c>
      <c r="AY325" s="204" t="s">
        <v>141</v>
      </c>
    </row>
    <row r="326" spans="1:65" s="14" customFormat="1" ht="11.25">
      <c r="B326" s="205"/>
      <c r="C326" s="206"/>
      <c r="D326" s="196" t="s">
        <v>152</v>
      </c>
      <c r="E326" s="207" t="s">
        <v>19</v>
      </c>
      <c r="F326" s="208" t="s">
        <v>481</v>
      </c>
      <c r="G326" s="206"/>
      <c r="H326" s="209">
        <v>24.213000000000001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152</v>
      </c>
      <c r="AU326" s="215" t="s">
        <v>82</v>
      </c>
      <c r="AV326" s="14" t="s">
        <v>82</v>
      </c>
      <c r="AW326" s="14" t="s">
        <v>33</v>
      </c>
      <c r="AX326" s="14" t="s">
        <v>72</v>
      </c>
      <c r="AY326" s="215" t="s">
        <v>141</v>
      </c>
    </row>
    <row r="327" spans="1:65" s="15" customFormat="1" ht="11.25">
      <c r="B327" s="216"/>
      <c r="C327" s="217"/>
      <c r="D327" s="196" t="s">
        <v>152</v>
      </c>
      <c r="E327" s="218" t="s">
        <v>19</v>
      </c>
      <c r="F327" s="219" t="s">
        <v>157</v>
      </c>
      <c r="G327" s="217"/>
      <c r="H327" s="220">
        <v>24.213000000000001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152</v>
      </c>
      <c r="AU327" s="226" t="s">
        <v>82</v>
      </c>
      <c r="AV327" s="15" t="s">
        <v>158</v>
      </c>
      <c r="AW327" s="15" t="s">
        <v>33</v>
      </c>
      <c r="AX327" s="15" t="s">
        <v>80</v>
      </c>
      <c r="AY327" s="226" t="s">
        <v>141</v>
      </c>
    </row>
    <row r="328" spans="1:65" s="2" customFormat="1" ht="24.2" customHeight="1">
      <c r="A328" s="37"/>
      <c r="B328" s="38"/>
      <c r="C328" s="238" t="s">
        <v>492</v>
      </c>
      <c r="D328" s="238" t="s">
        <v>375</v>
      </c>
      <c r="E328" s="239" t="s">
        <v>493</v>
      </c>
      <c r="F328" s="240" t="s">
        <v>494</v>
      </c>
      <c r="G328" s="241" t="s">
        <v>216</v>
      </c>
      <c r="H328" s="242">
        <v>28.22</v>
      </c>
      <c r="I328" s="243"/>
      <c r="J328" s="244">
        <f>ROUND(I328*H328,2)</f>
        <v>0</v>
      </c>
      <c r="K328" s="240" t="s">
        <v>147</v>
      </c>
      <c r="L328" s="245"/>
      <c r="M328" s="246" t="s">
        <v>19</v>
      </c>
      <c r="N328" s="247" t="s">
        <v>43</v>
      </c>
      <c r="O328" s="67"/>
      <c r="P328" s="185">
        <f>O328*H328</f>
        <v>0</v>
      </c>
      <c r="Q328" s="185">
        <v>5.4000000000000003E-3</v>
      </c>
      <c r="R328" s="185">
        <f>Q328*H328</f>
        <v>0.152388</v>
      </c>
      <c r="S328" s="185">
        <v>0</v>
      </c>
      <c r="T328" s="18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7" t="s">
        <v>357</v>
      </c>
      <c r="AT328" s="187" t="s">
        <v>375</v>
      </c>
      <c r="AU328" s="187" t="s">
        <v>82</v>
      </c>
      <c r="AY328" s="20" t="s">
        <v>141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20" t="s">
        <v>80</v>
      </c>
      <c r="BK328" s="188">
        <f>ROUND(I328*H328,2)</f>
        <v>0</v>
      </c>
      <c r="BL328" s="20" t="s">
        <v>256</v>
      </c>
      <c r="BM328" s="187" t="s">
        <v>495</v>
      </c>
    </row>
    <row r="329" spans="1:65" s="14" customFormat="1" ht="11.25">
      <c r="B329" s="205"/>
      <c r="C329" s="206"/>
      <c r="D329" s="196" t="s">
        <v>152</v>
      </c>
      <c r="E329" s="206"/>
      <c r="F329" s="208" t="s">
        <v>496</v>
      </c>
      <c r="G329" s="206"/>
      <c r="H329" s="209">
        <v>28.22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152</v>
      </c>
      <c r="AU329" s="215" t="s">
        <v>82</v>
      </c>
      <c r="AV329" s="14" t="s">
        <v>82</v>
      </c>
      <c r="AW329" s="14" t="s">
        <v>4</v>
      </c>
      <c r="AX329" s="14" t="s">
        <v>80</v>
      </c>
      <c r="AY329" s="215" t="s">
        <v>141</v>
      </c>
    </row>
    <row r="330" spans="1:65" s="2" customFormat="1" ht="24.2" customHeight="1">
      <c r="A330" s="37"/>
      <c r="B330" s="38"/>
      <c r="C330" s="176" t="s">
        <v>497</v>
      </c>
      <c r="D330" s="176" t="s">
        <v>143</v>
      </c>
      <c r="E330" s="177" t="s">
        <v>498</v>
      </c>
      <c r="F330" s="178" t="s">
        <v>499</v>
      </c>
      <c r="G330" s="179" t="s">
        <v>209</v>
      </c>
      <c r="H330" s="180">
        <v>0.16900000000000001</v>
      </c>
      <c r="I330" s="181"/>
      <c r="J330" s="182">
        <f>ROUND(I330*H330,2)</f>
        <v>0</v>
      </c>
      <c r="K330" s="178" t="s">
        <v>147</v>
      </c>
      <c r="L330" s="42"/>
      <c r="M330" s="183" t="s">
        <v>19</v>
      </c>
      <c r="N330" s="184" t="s">
        <v>43</v>
      </c>
      <c r="O330" s="67"/>
      <c r="P330" s="185">
        <f>O330*H330</f>
        <v>0</v>
      </c>
      <c r="Q330" s="185">
        <v>0</v>
      </c>
      <c r="R330" s="185">
        <f>Q330*H330</f>
        <v>0</v>
      </c>
      <c r="S330" s="185">
        <v>0</v>
      </c>
      <c r="T330" s="18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7" t="s">
        <v>256</v>
      </c>
      <c r="AT330" s="187" t="s">
        <v>143</v>
      </c>
      <c r="AU330" s="187" t="s">
        <v>82</v>
      </c>
      <c r="AY330" s="20" t="s">
        <v>141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20" t="s">
        <v>80</v>
      </c>
      <c r="BK330" s="188">
        <f>ROUND(I330*H330,2)</f>
        <v>0</v>
      </c>
      <c r="BL330" s="20" t="s">
        <v>256</v>
      </c>
      <c r="BM330" s="187" t="s">
        <v>500</v>
      </c>
    </row>
    <row r="331" spans="1:65" s="2" customFormat="1" ht="11.25">
      <c r="A331" s="37"/>
      <c r="B331" s="38"/>
      <c r="C331" s="39"/>
      <c r="D331" s="189" t="s">
        <v>150</v>
      </c>
      <c r="E331" s="39"/>
      <c r="F331" s="190" t="s">
        <v>501</v>
      </c>
      <c r="G331" s="39"/>
      <c r="H331" s="39"/>
      <c r="I331" s="191"/>
      <c r="J331" s="39"/>
      <c r="K331" s="39"/>
      <c r="L331" s="42"/>
      <c r="M331" s="192"/>
      <c r="N331" s="193"/>
      <c r="O331" s="67"/>
      <c r="P331" s="67"/>
      <c r="Q331" s="67"/>
      <c r="R331" s="67"/>
      <c r="S331" s="67"/>
      <c r="T331" s="68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20" t="s">
        <v>150</v>
      </c>
      <c r="AU331" s="20" t="s">
        <v>82</v>
      </c>
    </row>
    <row r="332" spans="1:65" s="12" customFormat="1" ht="22.9" customHeight="1">
      <c r="B332" s="160"/>
      <c r="C332" s="161"/>
      <c r="D332" s="162" t="s">
        <v>71</v>
      </c>
      <c r="E332" s="174" t="s">
        <v>502</v>
      </c>
      <c r="F332" s="174" t="s">
        <v>503</v>
      </c>
      <c r="G332" s="161"/>
      <c r="H332" s="161"/>
      <c r="I332" s="164"/>
      <c r="J332" s="175">
        <f>BK332</f>
        <v>0</v>
      </c>
      <c r="K332" s="161"/>
      <c r="L332" s="166"/>
      <c r="M332" s="167"/>
      <c r="N332" s="168"/>
      <c r="O332" s="168"/>
      <c r="P332" s="169">
        <f>SUM(P333:P337)</f>
        <v>0</v>
      </c>
      <c r="Q332" s="168"/>
      <c r="R332" s="169">
        <f>SUM(R333:R337)</f>
        <v>0.53</v>
      </c>
      <c r="S332" s="168"/>
      <c r="T332" s="170">
        <f>SUM(T333:T337)</f>
        <v>0</v>
      </c>
      <c r="AR332" s="171" t="s">
        <v>82</v>
      </c>
      <c r="AT332" s="172" t="s">
        <v>71</v>
      </c>
      <c r="AU332" s="172" t="s">
        <v>80</v>
      </c>
      <c r="AY332" s="171" t="s">
        <v>141</v>
      </c>
      <c r="BK332" s="173">
        <f>SUM(BK333:BK337)</f>
        <v>0</v>
      </c>
    </row>
    <row r="333" spans="1:65" s="2" customFormat="1" ht="24.2" customHeight="1">
      <c r="A333" s="37"/>
      <c r="B333" s="38"/>
      <c r="C333" s="176" t="s">
        <v>504</v>
      </c>
      <c r="D333" s="176" t="s">
        <v>143</v>
      </c>
      <c r="E333" s="177" t="s">
        <v>505</v>
      </c>
      <c r="F333" s="178" t="s">
        <v>506</v>
      </c>
      <c r="G333" s="179" t="s">
        <v>507</v>
      </c>
      <c r="H333" s="180">
        <v>16</v>
      </c>
      <c r="I333" s="181"/>
      <c r="J333" s="182">
        <f>ROUND(I333*H333,2)</f>
        <v>0</v>
      </c>
      <c r="K333" s="178" t="s">
        <v>19</v>
      </c>
      <c r="L333" s="42"/>
      <c r="M333" s="183" t="s">
        <v>19</v>
      </c>
      <c r="N333" s="184" t="s">
        <v>43</v>
      </c>
      <c r="O333" s="67"/>
      <c r="P333" s="185">
        <f>O333*H333</f>
        <v>0</v>
      </c>
      <c r="Q333" s="185">
        <v>0.02</v>
      </c>
      <c r="R333" s="185">
        <f>Q333*H333</f>
        <v>0.32</v>
      </c>
      <c r="S333" s="185">
        <v>0</v>
      </c>
      <c r="T333" s="18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7" t="s">
        <v>256</v>
      </c>
      <c r="AT333" s="187" t="s">
        <v>143</v>
      </c>
      <c r="AU333" s="187" t="s">
        <v>82</v>
      </c>
      <c r="AY333" s="20" t="s">
        <v>141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20" t="s">
        <v>80</v>
      </c>
      <c r="BK333" s="188">
        <f>ROUND(I333*H333,2)</f>
        <v>0</v>
      </c>
      <c r="BL333" s="20" t="s">
        <v>256</v>
      </c>
      <c r="BM333" s="187" t="s">
        <v>508</v>
      </c>
    </row>
    <row r="334" spans="1:65" s="2" customFormat="1" ht="24.2" customHeight="1">
      <c r="A334" s="37"/>
      <c r="B334" s="38"/>
      <c r="C334" s="176" t="s">
        <v>509</v>
      </c>
      <c r="D334" s="176" t="s">
        <v>143</v>
      </c>
      <c r="E334" s="177" t="s">
        <v>510</v>
      </c>
      <c r="F334" s="178" t="s">
        <v>511</v>
      </c>
      <c r="G334" s="179" t="s">
        <v>247</v>
      </c>
      <c r="H334" s="180">
        <v>8</v>
      </c>
      <c r="I334" s="181"/>
      <c r="J334" s="182">
        <f>ROUND(I334*H334,2)</f>
        <v>0</v>
      </c>
      <c r="K334" s="178" t="s">
        <v>19</v>
      </c>
      <c r="L334" s="42"/>
      <c r="M334" s="183" t="s">
        <v>19</v>
      </c>
      <c r="N334" s="184" t="s">
        <v>43</v>
      </c>
      <c r="O334" s="67"/>
      <c r="P334" s="185">
        <f>O334*H334</f>
        <v>0</v>
      </c>
      <c r="Q334" s="185">
        <v>0.02</v>
      </c>
      <c r="R334" s="185">
        <f>Q334*H334</f>
        <v>0.16</v>
      </c>
      <c r="S334" s="185">
        <v>0</v>
      </c>
      <c r="T334" s="18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7" t="s">
        <v>256</v>
      </c>
      <c r="AT334" s="187" t="s">
        <v>143</v>
      </c>
      <c r="AU334" s="187" t="s">
        <v>82</v>
      </c>
      <c r="AY334" s="20" t="s">
        <v>141</v>
      </c>
      <c r="BE334" s="188">
        <f>IF(N334="základní",J334,0)</f>
        <v>0</v>
      </c>
      <c r="BF334" s="188">
        <f>IF(N334="snížená",J334,0)</f>
        <v>0</v>
      </c>
      <c r="BG334" s="188">
        <f>IF(N334="zákl. přenesená",J334,0)</f>
        <v>0</v>
      </c>
      <c r="BH334" s="188">
        <f>IF(N334="sníž. přenesená",J334,0)</f>
        <v>0</v>
      </c>
      <c r="BI334" s="188">
        <f>IF(N334="nulová",J334,0)</f>
        <v>0</v>
      </c>
      <c r="BJ334" s="20" t="s">
        <v>80</v>
      </c>
      <c r="BK334" s="188">
        <f>ROUND(I334*H334,2)</f>
        <v>0</v>
      </c>
      <c r="BL334" s="20" t="s">
        <v>256</v>
      </c>
      <c r="BM334" s="187" t="s">
        <v>512</v>
      </c>
    </row>
    <row r="335" spans="1:65" s="2" customFormat="1" ht="24.2" customHeight="1">
      <c r="A335" s="37"/>
      <c r="B335" s="38"/>
      <c r="C335" s="176" t="s">
        <v>513</v>
      </c>
      <c r="D335" s="176" t="s">
        <v>143</v>
      </c>
      <c r="E335" s="177" t="s">
        <v>514</v>
      </c>
      <c r="F335" s="178" t="s">
        <v>515</v>
      </c>
      <c r="G335" s="179" t="s">
        <v>507</v>
      </c>
      <c r="H335" s="180">
        <v>1</v>
      </c>
      <c r="I335" s="181"/>
      <c r="J335" s="182">
        <f>ROUND(I335*H335,2)</f>
        <v>0</v>
      </c>
      <c r="K335" s="178" t="s">
        <v>19</v>
      </c>
      <c r="L335" s="42"/>
      <c r="M335" s="183" t="s">
        <v>19</v>
      </c>
      <c r="N335" s="184" t="s">
        <v>43</v>
      </c>
      <c r="O335" s="67"/>
      <c r="P335" s="185">
        <f>O335*H335</f>
        <v>0</v>
      </c>
      <c r="Q335" s="185">
        <v>0.05</v>
      </c>
      <c r="R335" s="185">
        <f>Q335*H335</f>
        <v>0.05</v>
      </c>
      <c r="S335" s="185">
        <v>0</v>
      </c>
      <c r="T335" s="18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7" t="s">
        <v>256</v>
      </c>
      <c r="AT335" s="187" t="s">
        <v>143</v>
      </c>
      <c r="AU335" s="187" t="s">
        <v>82</v>
      </c>
      <c r="AY335" s="20" t="s">
        <v>141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20" t="s">
        <v>80</v>
      </c>
      <c r="BK335" s="188">
        <f>ROUND(I335*H335,2)</f>
        <v>0</v>
      </c>
      <c r="BL335" s="20" t="s">
        <v>256</v>
      </c>
      <c r="BM335" s="187" t="s">
        <v>516</v>
      </c>
    </row>
    <row r="336" spans="1:65" s="2" customFormat="1" ht="24.2" customHeight="1">
      <c r="A336" s="37"/>
      <c r="B336" s="38"/>
      <c r="C336" s="176" t="s">
        <v>517</v>
      </c>
      <c r="D336" s="176" t="s">
        <v>143</v>
      </c>
      <c r="E336" s="177" t="s">
        <v>518</v>
      </c>
      <c r="F336" s="178" t="s">
        <v>519</v>
      </c>
      <c r="G336" s="179" t="s">
        <v>209</v>
      </c>
      <c r="H336" s="180">
        <v>0.53</v>
      </c>
      <c r="I336" s="181"/>
      <c r="J336" s="182">
        <f>ROUND(I336*H336,2)</f>
        <v>0</v>
      </c>
      <c r="K336" s="178" t="s">
        <v>147</v>
      </c>
      <c r="L336" s="42"/>
      <c r="M336" s="183" t="s">
        <v>19</v>
      </c>
      <c r="N336" s="184" t="s">
        <v>43</v>
      </c>
      <c r="O336" s="67"/>
      <c r="P336" s="185">
        <f>O336*H336</f>
        <v>0</v>
      </c>
      <c r="Q336" s="185">
        <v>0</v>
      </c>
      <c r="R336" s="185">
        <f>Q336*H336</f>
        <v>0</v>
      </c>
      <c r="S336" s="185">
        <v>0</v>
      </c>
      <c r="T336" s="18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7" t="s">
        <v>256</v>
      </c>
      <c r="AT336" s="187" t="s">
        <v>143</v>
      </c>
      <c r="AU336" s="187" t="s">
        <v>82</v>
      </c>
      <c r="AY336" s="20" t="s">
        <v>141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20" t="s">
        <v>80</v>
      </c>
      <c r="BK336" s="188">
        <f>ROUND(I336*H336,2)</f>
        <v>0</v>
      </c>
      <c r="BL336" s="20" t="s">
        <v>256</v>
      </c>
      <c r="BM336" s="187" t="s">
        <v>520</v>
      </c>
    </row>
    <row r="337" spans="1:65" s="2" customFormat="1" ht="11.25">
      <c r="A337" s="37"/>
      <c r="B337" s="38"/>
      <c r="C337" s="39"/>
      <c r="D337" s="189" t="s">
        <v>150</v>
      </c>
      <c r="E337" s="39"/>
      <c r="F337" s="190" t="s">
        <v>521</v>
      </c>
      <c r="G337" s="39"/>
      <c r="H337" s="39"/>
      <c r="I337" s="191"/>
      <c r="J337" s="39"/>
      <c r="K337" s="39"/>
      <c r="L337" s="42"/>
      <c r="M337" s="192"/>
      <c r="N337" s="193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20" t="s">
        <v>150</v>
      </c>
      <c r="AU337" s="20" t="s">
        <v>82</v>
      </c>
    </row>
    <row r="338" spans="1:65" s="12" customFormat="1" ht="22.9" customHeight="1">
      <c r="B338" s="160"/>
      <c r="C338" s="161"/>
      <c r="D338" s="162" t="s">
        <v>71</v>
      </c>
      <c r="E338" s="174" t="s">
        <v>522</v>
      </c>
      <c r="F338" s="174" t="s">
        <v>523</v>
      </c>
      <c r="G338" s="161"/>
      <c r="H338" s="161"/>
      <c r="I338" s="164"/>
      <c r="J338" s="175">
        <f>BK338</f>
        <v>0</v>
      </c>
      <c r="K338" s="161"/>
      <c r="L338" s="166"/>
      <c r="M338" s="167"/>
      <c r="N338" s="168"/>
      <c r="O338" s="168"/>
      <c r="P338" s="169">
        <f>SUM(P339:P350)</f>
        <v>0</v>
      </c>
      <c r="Q338" s="168"/>
      <c r="R338" s="169">
        <f>SUM(R339:R350)</f>
        <v>2.7555E-2</v>
      </c>
      <c r="S338" s="168"/>
      <c r="T338" s="170">
        <f>SUM(T339:T350)</f>
        <v>0</v>
      </c>
      <c r="AR338" s="171" t="s">
        <v>82</v>
      </c>
      <c r="AT338" s="172" t="s">
        <v>71</v>
      </c>
      <c r="AU338" s="172" t="s">
        <v>80</v>
      </c>
      <c r="AY338" s="171" t="s">
        <v>141</v>
      </c>
      <c r="BK338" s="173">
        <f>SUM(BK339:BK350)</f>
        <v>0</v>
      </c>
    </row>
    <row r="339" spans="1:65" s="2" customFormat="1" ht="16.5" customHeight="1">
      <c r="A339" s="37"/>
      <c r="B339" s="38"/>
      <c r="C339" s="176" t="s">
        <v>524</v>
      </c>
      <c r="D339" s="176" t="s">
        <v>143</v>
      </c>
      <c r="E339" s="177" t="s">
        <v>525</v>
      </c>
      <c r="F339" s="178" t="s">
        <v>526</v>
      </c>
      <c r="G339" s="179" t="s">
        <v>247</v>
      </c>
      <c r="H339" s="180">
        <v>9</v>
      </c>
      <c r="I339" s="181"/>
      <c r="J339" s="182">
        <f>ROUND(I339*H339,2)</f>
        <v>0</v>
      </c>
      <c r="K339" s="178" t="s">
        <v>147</v>
      </c>
      <c r="L339" s="42"/>
      <c r="M339" s="183" t="s">
        <v>19</v>
      </c>
      <c r="N339" s="184" t="s">
        <v>43</v>
      </c>
      <c r="O339" s="67"/>
      <c r="P339" s="185">
        <f>O339*H339</f>
        <v>0</v>
      </c>
      <c r="Q339" s="185">
        <v>1.42E-3</v>
      </c>
      <c r="R339" s="185">
        <f>Q339*H339</f>
        <v>1.278E-2</v>
      </c>
      <c r="S339" s="185">
        <v>0</v>
      </c>
      <c r="T339" s="18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7" t="s">
        <v>256</v>
      </c>
      <c r="AT339" s="187" t="s">
        <v>143</v>
      </c>
      <c r="AU339" s="187" t="s">
        <v>82</v>
      </c>
      <c r="AY339" s="20" t="s">
        <v>141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20" t="s">
        <v>80</v>
      </c>
      <c r="BK339" s="188">
        <f>ROUND(I339*H339,2)</f>
        <v>0</v>
      </c>
      <c r="BL339" s="20" t="s">
        <v>256</v>
      </c>
      <c r="BM339" s="187" t="s">
        <v>527</v>
      </c>
    </row>
    <row r="340" spans="1:65" s="2" customFormat="1" ht="11.25">
      <c r="A340" s="37"/>
      <c r="B340" s="38"/>
      <c r="C340" s="39"/>
      <c r="D340" s="189" t="s">
        <v>150</v>
      </c>
      <c r="E340" s="39"/>
      <c r="F340" s="190" t="s">
        <v>528</v>
      </c>
      <c r="G340" s="39"/>
      <c r="H340" s="39"/>
      <c r="I340" s="191"/>
      <c r="J340" s="39"/>
      <c r="K340" s="39"/>
      <c r="L340" s="42"/>
      <c r="M340" s="192"/>
      <c r="N340" s="193"/>
      <c r="O340" s="67"/>
      <c r="P340" s="67"/>
      <c r="Q340" s="67"/>
      <c r="R340" s="67"/>
      <c r="S340" s="67"/>
      <c r="T340" s="68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20" t="s">
        <v>150</v>
      </c>
      <c r="AU340" s="20" t="s">
        <v>82</v>
      </c>
    </row>
    <row r="341" spans="1:65" s="13" customFormat="1" ht="11.25">
      <c r="B341" s="194"/>
      <c r="C341" s="195"/>
      <c r="D341" s="196" t="s">
        <v>152</v>
      </c>
      <c r="E341" s="197" t="s">
        <v>19</v>
      </c>
      <c r="F341" s="198" t="s">
        <v>529</v>
      </c>
      <c r="G341" s="195"/>
      <c r="H341" s="197" t="s">
        <v>19</v>
      </c>
      <c r="I341" s="199"/>
      <c r="J341" s="195"/>
      <c r="K341" s="195"/>
      <c r="L341" s="200"/>
      <c r="M341" s="201"/>
      <c r="N341" s="202"/>
      <c r="O341" s="202"/>
      <c r="P341" s="202"/>
      <c r="Q341" s="202"/>
      <c r="R341" s="202"/>
      <c r="S341" s="202"/>
      <c r="T341" s="203"/>
      <c r="AT341" s="204" t="s">
        <v>152</v>
      </c>
      <c r="AU341" s="204" t="s">
        <v>82</v>
      </c>
      <c r="AV341" s="13" t="s">
        <v>80</v>
      </c>
      <c r="AW341" s="13" t="s">
        <v>33</v>
      </c>
      <c r="AX341" s="13" t="s">
        <v>72</v>
      </c>
      <c r="AY341" s="204" t="s">
        <v>141</v>
      </c>
    </row>
    <row r="342" spans="1:65" s="14" customFormat="1" ht="11.25">
      <c r="B342" s="205"/>
      <c r="C342" s="206"/>
      <c r="D342" s="196" t="s">
        <v>152</v>
      </c>
      <c r="E342" s="207" t="s">
        <v>19</v>
      </c>
      <c r="F342" s="208" t="s">
        <v>530</v>
      </c>
      <c r="G342" s="206"/>
      <c r="H342" s="209">
        <v>9</v>
      </c>
      <c r="I342" s="210"/>
      <c r="J342" s="206"/>
      <c r="K342" s="206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152</v>
      </c>
      <c r="AU342" s="215" t="s">
        <v>82</v>
      </c>
      <c r="AV342" s="14" t="s">
        <v>82</v>
      </c>
      <c r="AW342" s="14" t="s">
        <v>33</v>
      </c>
      <c r="AX342" s="14" t="s">
        <v>72</v>
      </c>
      <c r="AY342" s="215" t="s">
        <v>141</v>
      </c>
    </row>
    <row r="343" spans="1:65" s="15" customFormat="1" ht="11.25">
      <c r="B343" s="216"/>
      <c r="C343" s="217"/>
      <c r="D343" s="196" t="s">
        <v>152</v>
      </c>
      <c r="E343" s="218" t="s">
        <v>19</v>
      </c>
      <c r="F343" s="219" t="s">
        <v>157</v>
      </c>
      <c r="G343" s="217"/>
      <c r="H343" s="220">
        <v>9</v>
      </c>
      <c r="I343" s="221"/>
      <c r="J343" s="217"/>
      <c r="K343" s="217"/>
      <c r="L343" s="222"/>
      <c r="M343" s="223"/>
      <c r="N343" s="224"/>
      <c r="O343" s="224"/>
      <c r="P343" s="224"/>
      <c r="Q343" s="224"/>
      <c r="R343" s="224"/>
      <c r="S343" s="224"/>
      <c r="T343" s="225"/>
      <c r="AT343" s="226" t="s">
        <v>152</v>
      </c>
      <c r="AU343" s="226" t="s">
        <v>82</v>
      </c>
      <c r="AV343" s="15" t="s">
        <v>158</v>
      </c>
      <c r="AW343" s="15" t="s">
        <v>33</v>
      </c>
      <c r="AX343" s="15" t="s">
        <v>80</v>
      </c>
      <c r="AY343" s="226" t="s">
        <v>141</v>
      </c>
    </row>
    <row r="344" spans="1:65" s="2" customFormat="1" ht="16.5" customHeight="1">
      <c r="A344" s="37"/>
      <c r="B344" s="38"/>
      <c r="C344" s="176" t="s">
        <v>531</v>
      </c>
      <c r="D344" s="176" t="s">
        <v>143</v>
      </c>
      <c r="E344" s="177" t="s">
        <v>532</v>
      </c>
      <c r="F344" s="178" t="s">
        <v>533</v>
      </c>
      <c r="G344" s="179" t="s">
        <v>247</v>
      </c>
      <c r="H344" s="180">
        <v>7.5</v>
      </c>
      <c r="I344" s="181"/>
      <c r="J344" s="182">
        <f>ROUND(I344*H344,2)</f>
        <v>0</v>
      </c>
      <c r="K344" s="178" t="s">
        <v>147</v>
      </c>
      <c r="L344" s="42"/>
      <c r="M344" s="183" t="s">
        <v>19</v>
      </c>
      <c r="N344" s="184" t="s">
        <v>43</v>
      </c>
      <c r="O344" s="67"/>
      <c r="P344" s="185">
        <f>O344*H344</f>
        <v>0</v>
      </c>
      <c r="Q344" s="185">
        <v>1.97E-3</v>
      </c>
      <c r="R344" s="185">
        <f>Q344*H344</f>
        <v>1.4775E-2</v>
      </c>
      <c r="S344" s="185">
        <v>0</v>
      </c>
      <c r="T344" s="18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7" t="s">
        <v>256</v>
      </c>
      <c r="AT344" s="187" t="s">
        <v>143</v>
      </c>
      <c r="AU344" s="187" t="s">
        <v>82</v>
      </c>
      <c r="AY344" s="20" t="s">
        <v>141</v>
      </c>
      <c r="BE344" s="188">
        <f>IF(N344="základní",J344,0)</f>
        <v>0</v>
      </c>
      <c r="BF344" s="188">
        <f>IF(N344="snížená",J344,0)</f>
        <v>0</v>
      </c>
      <c r="BG344" s="188">
        <f>IF(N344="zákl. přenesená",J344,0)</f>
        <v>0</v>
      </c>
      <c r="BH344" s="188">
        <f>IF(N344="sníž. přenesená",J344,0)</f>
        <v>0</v>
      </c>
      <c r="BI344" s="188">
        <f>IF(N344="nulová",J344,0)</f>
        <v>0</v>
      </c>
      <c r="BJ344" s="20" t="s">
        <v>80</v>
      </c>
      <c r="BK344" s="188">
        <f>ROUND(I344*H344,2)</f>
        <v>0</v>
      </c>
      <c r="BL344" s="20" t="s">
        <v>256</v>
      </c>
      <c r="BM344" s="187" t="s">
        <v>534</v>
      </c>
    </row>
    <row r="345" spans="1:65" s="2" customFormat="1" ht="11.25">
      <c r="A345" s="37"/>
      <c r="B345" s="38"/>
      <c r="C345" s="39"/>
      <c r="D345" s="189" t="s">
        <v>150</v>
      </c>
      <c r="E345" s="39"/>
      <c r="F345" s="190" t="s">
        <v>535</v>
      </c>
      <c r="G345" s="39"/>
      <c r="H345" s="39"/>
      <c r="I345" s="191"/>
      <c r="J345" s="39"/>
      <c r="K345" s="39"/>
      <c r="L345" s="42"/>
      <c r="M345" s="192"/>
      <c r="N345" s="193"/>
      <c r="O345" s="67"/>
      <c r="P345" s="67"/>
      <c r="Q345" s="67"/>
      <c r="R345" s="67"/>
      <c r="S345" s="67"/>
      <c r="T345" s="68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20" t="s">
        <v>150</v>
      </c>
      <c r="AU345" s="20" t="s">
        <v>82</v>
      </c>
    </row>
    <row r="346" spans="1:65" s="13" customFormat="1" ht="11.25">
      <c r="B346" s="194"/>
      <c r="C346" s="195"/>
      <c r="D346" s="196" t="s">
        <v>152</v>
      </c>
      <c r="E346" s="197" t="s">
        <v>19</v>
      </c>
      <c r="F346" s="198" t="s">
        <v>529</v>
      </c>
      <c r="G346" s="195"/>
      <c r="H346" s="197" t="s">
        <v>19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152</v>
      </c>
      <c r="AU346" s="204" t="s">
        <v>82</v>
      </c>
      <c r="AV346" s="13" t="s">
        <v>80</v>
      </c>
      <c r="AW346" s="13" t="s">
        <v>33</v>
      </c>
      <c r="AX346" s="13" t="s">
        <v>72</v>
      </c>
      <c r="AY346" s="204" t="s">
        <v>141</v>
      </c>
    </row>
    <row r="347" spans="1:65" s="14" customFormat="1" ht="11.25">
      <c r="B347" s="205"/>
      <c r="C347" s="206"/>
      <c r="D347" s="196" t="s">
        <v>152</v>
      </c>
      <c r="E347" s="207" t="s">
        <v>19</v>
      </c>
      <c r="F347" s="208" t="s">
        <v>536</v>
      </c>
      <c r="G347" s="206"/>
      <c r="H347" s="209">
        <v>7.5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152</v>
      </c>
      <c r="AU347" s="215" t="s">
        <v>82</v>
      </c>
      <c r="AV347" s="14" t="s">
        <v>82</v>
      </c>
      <c r="AW347" s="14" t="s">
        <v>33</v>
      </c>
      <c r="AX347" s="14" t="s">
        <v>72</v>
      </c>
      <c r="AY347" s="215" t="s">
        <v>141</v>
      </c>
    </row>
    <row r="348" spans="1:65" s="15" customFormat="1" ht="11.25">
      <c r="B348" s="216"/>
      <c r="C348" s="217"/>
      <c r="D348" s="196" t="s">
        <v>152</v>
      </c>
      <c r="E348" s="218" t="s">
        <v>19</v>
      </c>
      <c r="F348" s="219" t="s">
        <v>157</v>
      </c>
      <c r="G348" s="217"/>
      <c r="H348" s="220">
        <v>7.5</v>
      </c>
      <c r="I348" s="221"/>
      <c r="J348" s="217"/>
      <c r="K348" s="217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152</v>
      </c>
      <c r="AU348" s="226" t="s">
        <v>82</v>
      </c>
      <c r="AV348" s="15" t="s">
        <v>158</v>
      </c>
      <c r="AW348" s="15" t="s">
        <v>33</v>
      </c>
      <c r="AX348" s="15" t="s">
        <v>80</v>
      </c>
      <c r="AY348" s="226" t="s">
        <v>141</v>
      </c>
    </row>
    <row r="349" spans="1:65" s="2" customFormat="1" ht="24.2" customHeight="1">
      <c r="A349" s="37"/>
      <c r="B349" s="38"/>
      <c r="C349" s="176" t="s">
        <v>537</v>
      </c>
      <c r="D349" s="176" t="s">
        <v>143</v>
      </c>
      <c r="E349" s="177" t="s">
        <v>518</v>
      </c>
      <c r="F349" s="178" t="s">
        <v>519</v>
      </c>
      <c r="G349" s="179" t="s">
        <v>209</v>
      </c>
      <c r="H349" s="180">
        <v>2.8000000000000001E-2</v>
      </c>
      <c r="I349" s="181"/>
      <c r="J349" s="182">
        <f>ROUND(I349*H349,2)</f>
        <v>0</v>
      </c>
      <c r="K349" s="178" t="s">
        <v>147</v>
      </c>
      <c r="L349" s="42"/>
      <c r="M349" s="183" t="s">
        <v>19</v>
      </c>
      <c r="N349" s="184" t="s">
        <v>43</v>
      </c>
      <c r="O349" s="67"/>
      <c r="P349" s="185">
        <f>O349*H349</f>
        <v>0</v>
      </c>
      <c r="Q349" s="185">
        <v>0</v>
      </c>
      <c r="R349" s="185">
        <f>Q349*H349</f>
        <v>0</v>
      </c>
      <c r="S349" s="185">
        <v>0</v>
      </c>
      <c r="T349" s="18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7" t="s">
        <v>256</v>
      </c>
      <c r="AT349" s="187" t="s">
        <v>143</v>
      </c>
      <c r="AU349" s="187" t="s">
        <v>82</v>
      </c>
      <c r="AY349" s="20" t="s">
        <v>141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20" t="s">
        <v>80</v>
      </c>
      <c r="BK349" s="188">
        <f>ROUND(I349*H349,2)</f>
        <v>0</v>
      </c>
      <c r="BL349" s="20" t="s">
        <v>256</v>
      </c>
      <c r="BM349" s="187" t="s">
        <v>538</v>
      </c>
    </row>
    <row r="350" spans="1:65" s="2" customFormat="1" ht="11.25">
      <c r="A350" s="37"/>
      <c r="B350" s="38"/>
      <c r="C350" s="39"/>
      <c r="D350" s="189" t="s">
        <v>150</v>
      </c>
      <c r="E350" s="39"/>
      <c r="F350" s="190" t="s">
        <v>521</v>
      </c>
      <c r="G350" s="39"/>
      <c r="H350" s="39"/>
      <c r="I350" s="191"/>
      <c r="J350" s="39"/>
      <c r="K350" s="39"/>
      <c r="L350" s="42"/>
      <c r="M350" s="192"/>
      <c r="N350" s="193"/>
      <c r="O350" s="67"/>
      <c r="P350" s="67"/>
      <c r="Q350" s="67"/>
      <c r="R350" s="67"/>
      <c r="S350" s="67"/>
      <c r="T350" s="68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20" t="s">
        <v>150</v>
      </c>
      <c r="AU350" s="20" t="s">
        <v>82</v>
      </c>
    </row>
    <row r="351" spans="1:65" s="12" customFormat="1" ht="25.9" customHeight="1">
      <c r="B351" s="160"/>
      <c r="C351" s="161"/>
      <c r="D351" s="162" t="s">
        <v>71</v>
      </c>
      <c r="E351" s="163" t="s">
        <v>539</v>
      </c>
      <c r="F351" s="163" t="s">
        <v>540</v>
      </c>
      <c r="G351" s="161"/>
      <c r="H351" s="161"/>
      <c r="I351" s="164"/>
      <c r="J351" s="165">
        <f>BK351</f>
        <v>0</v>
      </c>
      <c r="K351" s="161"/>
      <c r="L351" s="166"/>
      <c r="M351" s="167"/>
      <c r="N351" s="168"/>
      <c r="O351" s="168"/>
      <c r="P351" s="169">
        <f>SUM(P352:P353)</f>
        <v>0</v>
      </c>
      <c r="Q351" s="168"/>
      <c r="R351" s="169">
        <f>SUM(R352:R353)</f>
        <v>0</v>
      </c>
      <c r="S351" s="168"/>
      <c r="T351" s="170">
        <f>SUM(T352:T353)</f>
        <v>0</v>
      </c>
      <c r="AR351" s="171" t="s">
        <v>148</v>
      </c>
      <c r="AT351" s="172" t="s">
        <v>71</v>
      </c>
      <c r="AU351" s="172" t="s">
        <v>72</v>
      </c>
      <c r="AY351" s="171" t="s">
        <v>141</v>
      </c>
      <c r="BK351" s="173">
        <f>SUM(BK352:BK353)</f>
        <v>0</v>
      </c>
    </row>
    <row r="352" spans="1:65" s="2" customFormat="1" ht="33" customHeight="1">
      <c r="A352" s="37"/>
      <c r="B352" s="38"/>
      <c r="C352" s="176" t="s">
        <v>380</v>
      </c>
      <c r="D352" s="176" t="s">
        <v>143</v>
      </c>
      <c r="E352" s="177" t="s">
        <v>541</v>
      </c>
      <c r="F352" s="178" t="s">
        <v>542</v>
      </c>
      <c r="G352" s="179" t="s">
        <v>543</v>
      </c>
      <c r="H352" s="180">
        <v>50</v>
      </c>
      <c r="I352" s="181"/>
      <c r="J352" s="182">
        <f>ROUND(I352*H352,2)</f>
        <v>0</v>
      </c>
      <c r="K352" s="178" t="s">
        <v>147</v>
      </c>
      <c r="L352" s="42"/>
      <c r="M352" s="183" t="s">
        <v>19</v>
      </c>
      <c r="N352" s="184" t="s">
        <v>43</v>
      </c>
      <c r="O352" s="67"/>
      <c r="P352" s="185">
        <f>O352*H352</f>
        <v>0</v>
      </c>
      <c r="Q352" s="185">
        <v>0</v>
      </c>
      <c r="R352" s="185">
        <f>Q352*H352</f>
        <v>0</v>
      </c>
      <c r="S352" s="185">
        <v>0</v>
      </c>
      <c r="T352" s="18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7" t="s">
        <v>544</v>
      </c>
      <c r="AT352" s="187" t="s">
        <v>143</v>
      </c>
      <c r="AU352" s="187" t="s">
        <v>80</v>
      </c>
      <c r="AY352" s="20" t="s">
        <v>141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20" t="s">
        <v>80</v>
      </c>
      <c r="BK352" s="188">
        <f>ROUND(I352*H352,2)</f>
        <v>0</v>
      </c>
      <c r="BL352" s="20" t="s">
        <v>544</v>
      </c>
      <c r="BM352" s="187" t="s">
        <v>545</v>
      </c>
    </row>
    <row r="353" spans="1:47" s="2" customFormat="1" ht="11.25">
      <c r="A353" s="37"/>
      <c r="B353" s="38"/>
      <c r="C353" s="39"/>
      <c r="D353" s="189" t="s">
        <v>150</v>
      </c>
      <c r="E353" s="39"/>
      <c r="F353" s="190" t="s">
        <v>546</v>
      </c>
      <c r="G353" s="39"/>
      <c r="H353" s="39"/>
      <c r="I353" s="191"/>
      <c r="J353" s="39"/>
      <c r="K353" s="39"/>
      <c r="L353" s="42"/>
      <c r="M353" s="248"/>
      <c r="N353" s="249"/>
      <c r="O353" s="250"/>
      <c r="P353" s="250"/>
      <c r="Q353" s="250"/>
      <c r="R353" s="250"/>
      <c r="S353" s="250"/>
      <c r="T353" s="25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20" t="s">
        <v>150</v>
      </c>
      <c r="AU353" s="20" t="s">
        <v>80</v>
      </c>
    </row>
    <row r="354" spans="1:47" s="2" customFormat="1" ht="6.95" customHeight="1">
      <c r="A354" s="37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42"/>
      <c r="M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</row>
  </sheetData>
  <sheetProtection algorithmName="SHA-512" hashValue="o7w+MPWrdIFm/2Qr1CpQMQfRXrA+Th7nfudJgeQL6Egd54DNFgvLFFR34H+eaW1+ewoFAsZzRKZkYutrR+ayQw==" saltValue="oftyS2tkTn34kVfGlQs5BrLXytrd04huQyAnRd03BUaK0vR4c+wtRxk5TGFWYZ6qleGGcYhaUN7KhRqYb/ppOw==" spinCount="100000" sheet="1" objects="1" scenarios="1" formatColumns="0" formatRows="0" autoFilter="0"/>
  <autoFilter ref="C99:K353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/>
    <hyperlink ref="F122" r:id="rId2"/>
    <hyperlink ref="F128" r:id="rId3"/>
    <hyperlink ref="F132" r:id="rId4"/>
    <hyperlink ref="F134" r:id="rId5"/>
    <hyperlink ref="F144" r:id="rId6"/>
    <hyperlink ref="F149" r:id="rId7"/>
    <hyperlink ref="F154" r:id="rId8"/>
    <hyperlink ref="F157" r:id="rId9"/>
    <hyperlink ref="F162" r:id="rId10"/>
    <hyperlink ref="F168" r:id="rId11"/>
    <hyperlink ref="F170" r:id="rId12"/>
    <hyperlink ref="F176" r:id="rId13"/>
    <hyperlink ref="F179" r:id="rId14"/>
    <hyperlink ref="F183" r:id="rId15"/>
    <hyperlink ref="F187" r:id="rId16"/>
    <hyperlink ref="F189" r:id="rId17"/>
    <hyperlink ref="F191" r:id="rId18"/>
    <hyperlink ref="F194" r:id="rId19"/>
    <hyperlink ref="F196" r:id="rId20"/>
    <hyperlink ref="F198" r:id="rId21"/>
    <hyperlink ref="F201" r:id="rId22"/>
    <hyperlink ref="F210" r:id="rId23"/>
    <hyperlink ref="F214" r:id="rId24"/>
    <hyperlink ref="F216" r:id="rId25"/>
    <hyperlink ref="F220" r:id="rId26"/>
    <hyperlink ref="F224" r:id="rId27"/>
    <hyperlink ref="F234" r:id="rId28"/>
    <hyperlink ref="F241" r:id="rId29"/>
    <hyperlink ref="F247" r:id="rId30"/>
    <hyperlink ref="F251" r:id="rId31"/>
    <hyperlink ref="F255" r:id="rId32"/>
    <hyperlink ref="F259" r:id="rId33"/>
    <hyperlink ref="F266" r:id="rId34"/>
    <hyperlink ref="F272" r:id="rId35"/>
    <hyperlink ref="F276" r:id="rId36"/>
    <hyperlink ref="F279" r:id="rId37"/>
    <hyperlink ref="F286" r:id="rId38"/>
    <hyperlink ref="F297" r:id="rId39"/>
    <hyperlink ref="F303" r:id="rId40"/>
    <hyperlink ref="F305" r:id="rId41"/>
    <hyperlink ref="F307" r:id="rId42"/>
    <hyperlink ref="F310" r:id="rId43"/>
    <hyperlink ref="F313" r:id="rId44"/>
    <hyperlink ref="F317" r:id="rId45"/>
    <hyperlink ref="F324" r:id="rId46"/>
    <hyperlink ref="F331" r:id="rId47"/>
    <hyperlink ref="F337" r:id="rId48"/>
    <hyperlink ref="F340" r:id="rId49"/>
    <hyperlink ref="F345" r:id="rId50"/>
    <hyperlink ref="F350" r:id="rId51"/>
    <hyperlink ref="F353" r:id="rId5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tabSelected="1" topLeftCell="A68" workbookViewId="0">
      <selection activeCell="F85" sqref="F8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0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98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3" t="str">
        <f>'Rekapitulace stavby'!K6</f>
        <v>Úprava areálu - středisko Rudíkov</v>
      </c>
      <c r="F7" s="384"/>
      <c r="G7" s="384"/>
      <c r="H7" s="384"/>
      <c r="L7" s="23"/>
    </row>
    <row r="8" spans="1:46" s="2" customFormat="1" ht="12" customHeight="1">
      <c r="A8" s="37"/>
      <c r="B8" s="42"/>
      <c r="C8" s="37"/>
      <c r="D8" s="108" t="s">
        <v>99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5" t="s">
        <v>547</v>
      </c>
      <c r="F9" s="386"/>
      <c r="G9" s="386"/>
      <c r="H9" s="386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8. 7. 2024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7" t="str">
        <f>'Rekapitulace stavby'!E14</f>
        <v>Vyplň údaj</v>
      </c>
      <c r="F18" s="388"/>
      <c r="G18" s="388"/>
      <c r="H18" s="388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9" t="s">
        <v>19</v>
      </c>
      <c r="F27" s="389"/>
      <c r="G27" s="389"/>
      <c r="H27" s="38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ROUND(J81,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ROUND((SUM(BE81:BE87)),  2)</f>
        <v>0</v>
      </c>
      <c r="G33" s="37"/>
      <c r="H33" s="37"/>
      <c r="I33" s="121">
        <v>0.21</v>
      </c>
      <c r="J33" s="120">
        <f>ROUND(((SUM(BE81:BE87))*I33),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ROUND((SUM(BF81:BF87)),  2)</f>
        <v>0</v>
      </c>
      <c r="G34" s="37"/>
      <c r="H34" s="37"/>
      <c r="I34" s="121">
        <v>0.12</v>
      </c>
      <c r="J34" s="120">
        <f>ROUND(((SUM(BF81:BF87))*I34),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ROUND((SUM(BG81:BG87)),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ROUND((SUM(BH81:BH87)),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ROUND((SUM(BI81:BI87)),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101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0" t="str">
        <f>E7</f>
        <v>Úprava areálu - středisko Rudíkov</v>
      </c>
      <c r="F48" s="391"/>
      <c r="G48" s="391"/>
      <c r="H48" s="391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99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3" t="str">
        <f>E9</f>
        <v>02 - Modul Container</v>
      </c>
      <c r="F50" s="392"/>
      <c r="G50" s="392"/>
      <c r="H50" s="39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Rudíkov</v>
      </c>
      <c r="G52" s="39"/>
      <c r="H52" s="39"/>
      <c r="I52" s="32" t="s">
        <v>23</v>
      </c>
      <c r="J52" s="62" t="str">
        <f>IF(J12="","",J12)</f>
        <v>8. 7. 2024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KSÚSV, př.org., Kosovská 1122/16, Jihlava 58601</v>
      </c>
      <c r="G54" s="39"/>
      <c r="H54" s="39"/>
      <c r="I54" s="32" t="s">
        <v>31</v>
      </c>
      <c r="J54" s="35" t="str">
        <f>E21</f>
        <v>Obchodní projekt Jihlůava, spol.s 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Fr.Neuwirth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102</v>
      </c>
      <c r="D57" s="134"/>
      <c r="E57" s="134"/>
      <c r="F57" s="134"/>
      <c r="G57" s="134"/>
      <c r="H57" s="134"/>
      <c r="I57" s="134"/>
      <c r="J57" s="135" t="s">
        <v>103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J81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104</v>
      </c>
    </row>
    <row r="60" spans="1:47" s="9" customFormat="1" ht="24.95" customHeight="1">
      <c r="B60" s="137"/>
      <c r="C60" s="138"/>
      <c r="D60" s="139" t="s">
        <v>105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548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0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6.95" customHeight="1">
      <c r="A63" s="37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10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pans="1:31" s="2" customFormat="1" ht="6.95" customHeight="1">
      <c r="A67" s="37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24.95" customHeight="1">
      <c r="A68" s="37"/>
      <c r="B68" s="38"/>
      <c r="C68" s="26" t="s">
        <v>126</v>
      </c>
      <c r="D68" s="39"/>
      <c r="E68" s="39"/>
      <c r="F68" s="39"/>
      <c r="G68" s="39"/>
      <c r="H68" s="39"/>
      <c r="I68" s="39"/>
      <c r="J68" s="39"/>
      <c r="K68" s="39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6.9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12" customHeight="1">
      <c r="A70" s="37"/>
      <c r="B70" s="38"/>
      <c r="C70" s="32" t="s">
        <v>16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6.5" customHeight="1">
      <c r="A71" s="37"/>
      <c r="B71" s="38"/>
      <c r="C71" s="39"/>
      <c r="D71" s="39"/>
      <c r="E71" s="390" t="str">
        <f>E7</f>
        <v>Úprava areálu - středisko Rudíkov</v>
      </c>
      <c r="F71" s="391"/>
      <c r="G71" s="391"/>
      <c r="H71" s="391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99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43" t="str">
        <f>E9</f>
        <v>02 - Modul Container</v>
      </c>
      <c r="F73" s="392"/>
      <c r="G73" s="392"/>
      <c r="H73" s="392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21</v>
      </c>
      <c r="D75" s="39"/>
      <c r="E75" s="39"/>
      <c r="F75" s="30" t="str">
        <f>F12</f>
        <v>Rudíkov</v>
      </c>
      <c r="G75" s="39"/>
      <c r="H75" s="39"/>
      <c r="I75" s="32" t="s">
        <v>23</v>
      </c>
      <c r="J75" s="62" t="str">
        <f>IF(J12="","",J12)</f>
        <v>8. 7. 2024</v>
      </c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25.7" customHeight="1">
      <c r="A77" s="37"/>
      <c r="B77" s="38"/>
      <c r="C77" s="32" t="s">
        <v>25</v>
      </c>
      <c r="D77" s="39"/>
      <c r="E77" s="39"/>
      <c r="F77" s="30" t="str">
        <f>E15</f>
        <v>KSÚSV, př.org., Kosovská 1122/16, Jihlava 58601</v>
      </c>
      <c r="G77" s="39"/>
      <c r="H77" s="39"/>
      <c r="I77" s="32" t="s">
        <v>31</v>
      </c>
      <c r="J77" s="35" t="str">
        <f>E21</f>
        <v>Obchodní projekt Jihlůava, spol.s r.o.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2" customHeight="1">
      <c r="A78" s="37"/>
      <c r="B78" s="38"/>
      <c r="C78" s="32" t="s">
        <v>29</v>
      </c>
      <c r="D78" s="39"/>
      <c r="E78" s="39"/>
      <c r="F78" s="30" t="str">
        <f>IF(E18="","",E18)</f>
        <v>Vyplň údaj</v>
      </c>
      <c r="G78" s="39"/>
      <c r="H78" s="39"/>
      <c r="I78" s="32" t="s">
        <v>34</v>
      </c>
      <c r="J78" s="35" t="str">
        <f>E24</f>
        <v>Fr.Neuwirth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0.3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1" customFormat="1" ht="29.25" customHeight="1">
      <c r="A80" s="149"/>
      <c r="B80" s="150"/>
      <c r="C80" s="151" t="s">
        <v>127</v>
      </c>
      <c r="D80" s="152" t="s">
        <v>57</v>
      </c>
      <c r="E80" s="152" t="s">
        <v>53</v>
      </c>
      <c r="F80" s="152" t="s">
        <v>54</v>
      </c>
      <c r="G80" s="152" t="s">
        <v>128</v>
      </c>
      <c r="H80" s="152" t="s">
        <v>129</v>
      </c>
      <c r="I80" s="152" t="s">
        <v>130</v>
      </c>
      <c r="J80" s="152" t="s">
        <v>103</v>
      </c>
      <c r="K80" s="153" t="s">
        <v>131</v>
      </c>
      <c r="L80" s="154"/>
      <c r="M80" s="71" t="s">
        <v>19</v>
      </c>
      <c r="N80" s="72" t="s">
        <v>42</v>
      </c>
      <c r="O80" s="72" t="s">
        <v>132</v>
      </c>
      <c r="P80" s="72" t="s">
        <v>133</v>
      </c>
      <c r="Q80" s="72" t="s">
        <v>134</v>
      </c>
      <c r="R80" s="72" t="s">
        <v>135</v>
      </c>
      <c r="S80" s="72" t="s">
        <v>136</v>
      </c>
      <c r="T80" s="73" t="s">
        <v>137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7"/>
      <c r="B81" s="38"/>
      <c r="C81" s="78" t="s">
        <v>138</v>
      </c>
      <c r="D81" s="39"/>
      <c r="E81" s="39"/>
      <c r="F81" s="39"/>
      <c r="G81" s="39"/>
      <c r="H81" s="39"/>
      <c r="I81" s="39"/>
      <c r="J81" s="155">
        <f>BK81</f>
        <v>0</v>
      </c>
      <c r="K81" s="39"/>
      <c r="L81" s="42"/>
      <c r="M81" s="74"/>
      <c r="N81" s="156"/>
      <c r="O81" s="75"/>
      <c r="P81" s="157">
        <f>P82</f>
        <v>0</v>
      </c>
      <c r="Q81" s="75"/>
      <c r="R81" s="157">
        <f>R82</f>
        <v>0</v>
      </c>
      <c r="S81" s="75"/>
      <c r="T81" s="158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20" t="s">
        <v>71</v>
      </c>
      <c r="AU81" s="20" t="s">
        <v>104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71</v>
      </c>
      <c r="E82" s="163" t="s">
        <v>139</v>
      </c>
      <c r="F82" s="163" t="s">
        <v>140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80</v>
      </c>
      <c r="AT82" s="172" t="s">
        <v>71</v>
      </c>
      <c r="AU82" s="172" t="s">
        <v>72</v>
      </c>
      <c r="AY82" s="171" t="s">
        <v>141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71</v>
      </c>
      <c r="E83" s="174" t="s">
        <v>326</v>
      </c>
      <c r="F83" s="174" t="s">
        <v>84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SUM(P84:P87)</f>
        <v>0</v>
      </c>
      <c r="Q83" s="168"/>
      <c r="R83" s="169">
        <f>SUM(R84:R87)</f>
        <v>0</v>
      </c>
      <c r="S83" s="168"/>
      <c r="T83" s="170">
        <f>SUM(T84:T87)</f>
        <v>0</v>
      </c>
      <c r="AR83" s="171" t="s">
        <v>80</v>
      </c>
      <c r="AT83" s="172" t="s">
        <v>71</v>
      </c>
      <c r="AU83" s="172" t="s">
        <v>80</v>
      </c>
      <c r="AY83" s="171" t="s">
        <v>141</v>
      </c>
      <c r="BK83" s="173">
        <f>SUM(BK84:BK87)</f>
        <v>0</v>
      </c>
    </row>
    <row r="84" spans="1:65" s="2" customFormat="1" ht="24.2" customHeight="1">
      <c r="A84" s="37"/>
      <c r="B84" s="38"/>
      <c r="C84" s="176" t="s">
        <v>80</v>
      </c>
      <c r="D84" s="176" t="s">
        <v>143</v>
      </c>
      <c r="E84" s="177" t="s">
        <v>329</v>
      </c>
      <c r="F84" s="178" t="s">
        <v>549</v>
      </c>
      <c r="G84" s="179" t="s">
        <v>550</v>
      </c>
      <c r="H84" s="180">
        <v>1</v>
      </c>
      <c r="I84" s="181"/>
      <c r="J84" s="182">
        <f>ROUND(I84*H84,2)</f>
        <v>0</v>
      </c>
      <c r="K84" s="178" t="s">
        <v>19</v>
      </c>
      <c r="L84" s="42"/>
      <c r="M84" s="183" t="s">
        <v>19</v>
      </c>
      <c r="N84" s="184" t="s">
        <v>43</v>
      </c>
      <c r="O84" s="67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148</v>
      </c>
      <c r="AT84" s="187" t="s">
        <v>143</v>
      </c>
      <c r="AU84" s="187" t="s">
        <v>82</v>
      </c>
      <c r="AY84" s="20" t="s">
        <v>141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20" t="s">
        <v>80</v>
      </c>
      <c r="BK84" s="188">
        <f>ROUND(I84*H84,2)</f>
        <v>0</v>
      </c>
      <c r="BL84" s="20" t="s">
        <v>148</v>
      </c>
      <c r="BM84" s="187" t="s">
        <v>551</v>
      </c>
    </row>
    <row r="85" spans="1:65" s="2" customFormat="1" ht="24">
      <c r="A85" s="37"/>
      <c r="B85" s="38"/>
      <c r="C85" s="238" t="s">
        <v>82</v>
      </c>
      <c r="D85" s="238" t="s">
        <v>375</v>
      </c>
      <c r="E85" s="239" t="s">
        <v>552</v>
      </c>
      <c r="F85" s="240" t="s">
        <v>553</v>
      </c>
      <c r="G85" s="241" t="s">
        <v>550</v>
      </c>
      <c r="H85" s="242">
        <v>1</v>
      </c>
      <c r="I85" s="243"/>
      <c r="J85" s="244">
        <f>ROUND(I85*H85,2)</f>
        <v>0</v>
      </c>
      <c r="K85" s="240" t="s">
        <v>19</v>
      </c>
      <c r="L85" s="245"/>
      <c r="M85" s="246" t="s">
        <v>19</v>
      </c>
      <c r="N85" s="247" t="s">
        <v>43</v>
      </c>
      <c r="O85" s="67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206</v>
      </c>
      <c r="AT85" s="187" t="s">
        <v>375</v>
      </c>
      <c r="AU85" s="187" t="s">
        <v>82</v>
      </c>
      <c r="AY85" s="20" t="s">
        <v>141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20" t="s">
        <v>80</v>
      </c>
      <c r="BK85" s="188">
        <f>ROUND(I85*H85,2)</f>
        <v>0</v>
      </c>
      <c r="BL85" s="20" t="s">
        <v>148</v>
      </c>
      <c r="BM85" s="187" t="s">
        <v>554</v>
      </c>
    </row>
    <row r="86" spans="1:65" s="2" customFormat="1" ht="16.5" customHeight="1">
      <c r="A86" s="37"/>
      <c r="B86" s="38"/>
      <c r="C86" s="238" t="s">
        <v>158</v>
      </c>
      <c r="D86" s="238" t="s">
        <v>375</v>
      </c>
      <c r="E86" s="239" t="s">
        <v>555</v>
      </c>
      <c r="F86" s="240" t="s">
        <v>556</v>
      </c>
      <c r="G86" s="241" t="s">
        <v>507</v>
      </c>
      <c r="H86" s="242">
        <v>1</v>
      </c>
      <c r="I86" s="243"/>
      <c r="J86" s="244">
        <f>ROUND(I86*H86,2)</f>
        <v>0</v>
      </c>
      <c r="K86" s="240" t="s">
        <v>19</v>
      </c>
      <c r="L86" s="245"/>
      <c r="M86" s="246" t="s">
        <v>19</v>
      </c>
      <c r="N86" s="247" t="s">
        <v>43</v>
      </c>
      <c r="O86" s="67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206</v>
      </c>
      <c r="AT86" s="187" t="s">
        <v>375</v>
      </c>
      <c r="AU86" s="187" t="s">
        <v>82</v>
      </c>
      <c r="AY86" s="20" t="s">
        <v>141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80</v>
      </c>
      <c r="BK86" s="188">
        <f>ROUND(I86*H86,2)</f>
        <v>0</v>
      </c>
      <c r="BL86" s="20" t="s">
        <v>148</v>
      </c>
      <c r="BM86" s="187" t="s">
        <v>557</v>
      </c>
    </row>
    <row r="87" spans="1:65" s="2" customFormat="1" ht="62.65" customHeight="1">
      <c r="A87" s="37"/>
      <c r="B87" s="38"/>
      <c r="C87" s="176" t="s">
        <v>148</v>
      </c>
      <c r="D87" s="176" t="s">
        <v>143</v>
      </c>
      <c r="E87" s="177" t="s">
        <v>558</v>
      </c>
      <c r="F87" s="178" t="s">
        <v>559</v>
      </c>
      <c r="G87" s="179" t="s">
        <v>431</v>
      </c>
      <c r="H87" s="180">
        <v>1</v>
      </c>
      <c r="I87" s="181"/>
      <c r="J87" s="182">
        <f>ROUND(I87*H87,2)</f>
        <v>0</v>
      </c>
      <c r="K87" s="178" t="s">
        <v>19</v>
      </c>
      <c r="L87" s="42"/>
      <c r="M87" s="252" t="s">
        <v>19</v>
      </c>
      <c r="N87" s="253" t="s">
        <v>43</v>
      </c>
      <c r="O87" s="250"/>
      <c r="P87" s="254">
        <f>O87*H87</f>
        <v>0</v>
      </c>
      <c r="Q87" s="254">
        <v>0</v>
      </c>
      <c r="R87" s="254">
        <f>Q87*H87</f>
        <v>0</v>
      </c>
      <c r="S87" s="254">
        <v>0</v>
      </c>
      <c r="T87" s="25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148</v>
      </c>
      <c r="AT87" s="187" t="s">
        <v>143</v>
      </c>
      <c r="AU87" s="187" t="s">
        <v>82</v>
      </c>
      <c r="AY87" s="20" t="s">
        <v>141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80</v>
      </c>
      <c r="BK87" s="188">
        <f>ROUND(I87*H87,2)</f>
        <v>0</v>
      </c>
      <c r="BL87" s="20" t="s">
        <v>148</v>
      </c>
      <c r="BM87" s="187" t="s">
        <v>560</v>
      </c>
    </row>
    <row r="88" spans="1:65" s="2" customFormat="1" ht="6.95" customHeight="1">
      <c r="A88" s="37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42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algorithmName="SHA-512" hashValue="Ip8TMyIztJNtoq8kiTP7OvQx6mgnPPeoARe/+X0Eo0KlYITNR9Aflgk97Hupa1ocP0ftGZej9i0j1TuZJ/6g9w==" saltValue="zTR5IcNZmQsIIycYD1hWZ7MxDch/aqhPDlCaKe4F7MbOgsR4SIxOtXPcngUnUzcdRdcowgaEfV88MfvkK5ikmQ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0" t="s">
        <v>88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98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3" t="str">
        <f>'Rekapitulace stavby'!K6</f>
        <v>Úprava areálu - středisko Rudíkov</v>
      </c>
      <c r="F7" s="384"/>
      <c r="G7" s="384"/>
      <c r="H7" s="384"/>
      <c r="L7" s="23"/>
    </row>
    <row r="8" spans="1:46" s="2" customFormat="1" ht="12" customHeight="1">
      <c r="A8" s="37"/>
      <c r="B8" s="42"/>
      <c r="C8" s="37"/>
      <c r="D8" s="108" t="s">
        <v>99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5" t="s">
        <v>561</v>
      </c>
      <c r="F9" s="386"/>
      <c r="G9" s="386"/>
      <c r="H9" s="386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8. 7. 2024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7" t="str">
        <f>'Rekapitulace stavby'!E14</f>
        <v>Vyplň údaj</v>
      </c>
      <c r="F18" s="388"/>
      <c r="G18" s="388"/>
      <c r="H18" s="388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562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23.25" customHeight="1">
      <c r="A27" s="112"/>
      <c r="B27" s="113"/>
      <c r="C27" s="112"/>
      <c r="D27" s="112"/>
      <c r="E27" s="389" t="s">
        <v>563</v>
      </c>
      <c r="F27" s="389"/>
      <c r="G27" s="389"/>
      <c r="H27" s="38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ROUND(J83,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ROUND((SUM(BE83:BE96)),  2)</f>
        <v>0</v>
      </c>
      <c r="G33" s="37"/>
      <c r="H33" s="37"/>
      <c r="I33" s="121">
        <v>0.21</v>
      </c>
      <c r="J33" s="120">
        <f>ROUND(((SUM(BE83:BE96))*I33),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ROUND((SUM(BF83:BF96)),  2)</f>
        <v>0</v>
      </c>
      <c r="G34" s="37"/>
      <c r="H34" s="37"/>
      <c r="I34" s="121">
        <v>0.12</v>
      </c>
      <c r="J34" s="120">
        <f>ROUND(((SUM(BF83:BF96))*I34),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ROUND((SUM(BG83:BG96)),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ROUND((SUM(BH83:BH96)),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ROUND((SUM(BI83:BI96)),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101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0" t="str">
        <f>E7</f>
        <v>Úprava areálu - středisko Rudíkov</v>
      </c>
      <c r="F48" s="391"/>
      <c r="G48" s="391"/>
      <c r="H48" s="391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99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3" t="str">
        <f>E9</f>
        <v>03 - Hromosvod - zemnící soustava</v>
      </c>
      <c r="F50" s="392"/>
      <c r="G50" s="392"/>
      <c r="H50" s="39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Rudíkov</v>
      </c>
      <c r="G52" s="39"/>
      <c r="H52" s="39"/>
      <c r="I52" s="32" t="s">
        <v>23</v>
      </c>
      <c r="J52" s="62" t="str">
        <f>IF(J12="","",J12)</f>
        <v>8. 7. 2024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KSÚSV, př.org., Kosovská 1122/16, Jihlava 58601</v>
      </c>
      <c r="G54" s="39"/>
      <c r="H54" s="39"/>
      <c r="I54" s="32" t="s">
        <v>31</v>
      </c>
      <c r="J54" s="35" t="str">
        <f>E21</f>
        <v>Obchodní projekt Jihlůava, spol.s 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Bc.Adam Novák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102</v>
      </c>
      <c r="D57" s="134"/>
      <c r="E57" s="134"/>
      <c r="F57" s="134"/>
      <c r="G57" s="134"/>
      <c r="H57" s="134"/>
      <c r="I57" s="134"/>
      <c r="J57" s="135" t="s">
        <v>103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J83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104</v>
      </c>
    </row>
    <row r="60" spans="1:47" s="9" customFormat="1" ht="24.95" customHeight="1">
      <c r="B60" s="137"/>
      <c r="C60" s="138"/>
      <c r="D60" s="139" t="s">
        <v>564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565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4.85" customHeight="1">
      <c r="B62" s="143"/>
      <c r="C62" s="144"/>
      <c r="D62" s="145" t="s">
        <v>566</v>
      </c>
      <c r="E62" s="146"/>
      <c r="F62" s="146"/>
      <c r="G62" s="146"/>
      <c r="H62" s="146"/>
      <c r="I62" s="146"/>
      <c r="J62" s="147">
        <f>J93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567</v>
      </c>
      <c r="E63" s="146"/>
      <c r="F63" s="146"/>
      <c r="G63" s="146"/>
      <c r="H63" s="146"/>
      <c r="I63" s="146"/>
      <c r="J63" s="147">
        <f>J95</f>
        <v>0</v>
      </c>
      <c r="K63" s="144"/>
      <c r="L63" s="148"/>
    </row>
    <row r="64" spans="1:47" s="2" customFormat="1" ht="21.75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0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 s="2" customFormat="1" ht="6.95" customHeight="1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pans="1:31" s="2" customFormat="1" ht="6.95" customHeight="1">
      <c r="A69" s="37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24.95" customHeight="1">
      <c r="A70" s="37"/>
      <c r="B70" s="38"/>
      <c r="C70" s="26" t="s">
        <v>126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16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90" t="str">
        <f>E7</f>
        <v>Úprava areálu - středisko Rudíkov</v>
      </c>
      <c r="F73" s="391"/>
      <c r="G73" s="391"/>
      <c r="H73" s="391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99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43" t="str">
        <f>E9</f>
        <v>03 - Hromosvod - zemnící soustava</v>
      </c>
      <c r="F75" s="392"/>
      <c r="G75" s="392"/>
      <c r="H75" s="392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21</v>
      </c>
      <c r="D77" s="39"/>
      <c r="E77" s="39"/>
      <c r="F77" s="30" t="str">
        <f>F12</f>
        <v>Rudíkov</v>
      </c>
      <c r="G77" s="39"/>
      <c r="H77" s="39"/>
      <c r="I77" s="32" t="s">
        <v>23</v>
      </c>
      <c r="J77" s="62" t="str">
        <f>IF(J12="","",J12)</f>
        <v>8. 7. 2024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5.7" customHeight="1">
      <c r="A79" s="37"/>
      <c r="B79" s="38"/>
      <c r="C79" s="32" t="s">
        <v>25</v>
      </c>
      <c r="D79" s="39"/>
      <c r="E79" s="39"/>
      <c r="F79" s="30" t="str">
        <f>E15</f>
        <v>KSÚSV, př.org., Kosovská 1122/16, Jihlava 58601</v>
      </c>
      <c r="G79" s="39"/>
      <c r="H79" s="39"/>
      <c r="I79" s="32" t="s">
        <v>31</v>
      </c>
      <c r="J79" s="35" t="str">
        <f>E21</f>
        <v>Obchodní projekt Jihlůava, spol.s r.o.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29</v>
      </c>
      <c r="D80" s="39"/>
      <c r="E80" s="39"/>
      <c r="F80" s="30" t="str">
        <f>IF(E18="","",E18)</f>
        <v>Vyplň údaj</v>
      </c>
      <c r="G80" s="39"/>
      <c r="H80" s="39"/>
      <c r="I80" s="32" t="s">
        <v>34</v>
      </c>
      <c r="J80" s="35" t="str">
        <f>E24</f>
        <v>Bc.Adam Novák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0.3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11" customFormat="1" ht="29.25" customHeight="1">
      <c r="A82" s="149"/>
      <c r="B82" s="150"/>
      <c r="C82" s="151" t="s">
        <v>127</v>
      </c>
      <c r="D82" s="152" t="s">
        <v>57</v>
      </c>
      <c r="E82" s="152" t="s">
        <v>53</v>
      </c>
      <c r="F82" s="152" t="s">
        <v>54</v>
      </c>
      <c r="G82" s="152" t="s">
        <v>128</v>
      </c>
      <c r="H82" s="152" t="s">
        <v>129</v>
      </c>
      <c r="I82" s="152" t="s">
        <v>130</v>
      </c>
      <c r="J82" s="152" t="s">
        <v>103</v>
      </c>
      <c r="K82" s="153" t="s">
        <v>131</v>
      </c>
      <c r="L82" s="154"/>
      <c r="M82" s="71" t="s">
        <v>19</v>
      </c>
      <c r="N82" s="72" t="s">
        <v>42</v>
      </c>
      <c r="O82" s="72" t="s">
        <v>132</v>
      </c>
      <c r="P82" s="72" t="s">
        <v>133</v>
      </c>
      <c r="Q82" s="72" t="s">
        <v>134</v>
      </c>
      <c r="R82" s="72" t="s">
        <v>135</v>
      </c>
      <c r="S82" s="72" t="s">
        <v>136</v>
      </c>
      <c r="T82" s="73" t="s">
        <v>137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7"/>
      <c r="B83" s="38"/>
      <c r="C83" s="78" t="s">
        <v>138</v>
      </c>
      <c r="D83" s="39"/>
      <c r="E83" s="39"/>
      <c r="F83" s="39"/>
      <c r="G83" s="39"/>
      <c r="H83" s="39"/>
      <c r="I83" s="39"/>
      <c r="J83" s="155">
        <f>BK83</f>
        <v>0</v>
      </c>
      <c r="K83" s="39"/>
      <c r="L83" s="42"/>
      <c r="M83" s="74"/>
      <c r="N83" s="156"/>
      <c r="O83" s="75"/>
      <c r="P83" s="157">
        <f>P84</f>
        <v>0</v>
      </c>
      <c r="Q83" s="75"/>
      <c r="R83" s="157">
        <f>R84</f>
        <v>0</v>
      </c>
      <c r="S83" s="75"/>
      <c r="T83" s="158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20" t="s">
        <v>71</v>
      </c>
      <c r="AU83" s="20" t="s">
        <v>104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71</v>
      </c>
      <c r="E84" s="163" t="s">
        <v>568</v>
      </c>
      <c r="F84" s="163" t="s">
        <v>569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P85+P95</f>
        <v>0</v>
      </c>
      <c r="Q84" s="168"/>
      <c r="R84" s="169">
        <f>R85+R95</f>
        <v>0</v>
      </c>
      <c r="S84" s="168"/>
      <c r="T84" s="170">
        <f>T85+T95</f>
        <v>0</v>
      </c>
      <c r="AR84" s="171" t="s">
        <v>158</v>
      </c>
      <c r="AT84" s="172" t="s">
        <v>71</v>
      </c>
      <c r="AU84" s="172" t="s">
        <v>72</v>
      </c>
      <c r="AY84" s="171" t="s">
        <v>141</v>
      </c>
      <c r="BK84" s="173">
        <f>BK85+BK95</f>
        <v>0</v>
      </c>
    </row>
    <row r="85" spans="1:65" s="12" customFormat="1" ht="22.9" customHeight="1">
      <c r="B85" s="160"/>
      <c r="C85" s="161"/>
      <c r="D85" s="162" t="s">
        <v>71</v>
      </c>
      <c r="E85" s="174" t="s">
        <v>570</v>
      </c>
      <c r="F85" s="174" t="s">
        <v>571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P86+SUM(P87:P93)</f>
        <v>0</v>
      </c>
      <c r="Q85" s="168"/>
      <c r="R85" s="169">
        <f>R86+SUM(R87:R93)</f>
        <v>0</v>
      </c>
      <c r="S85" s="168"/>
      <c r="T85" s="170">
        <f>T86+SUM(T87:T93)</f>
        <v>0</v>
      </c>
      <c r="AR85" s="171" t="s">
        <v>158</v>
      </c>
      <c r="AT85" s="172" t="s">
        <v>71</v>
      </c>
      <c r="AU85" s="172" t="s">
        <v>80</v>
      </c>
      <c r="AY85" s="171" t="s">
        <v>141</v>
      </c>
      <c r="BK85" s="173">
        <f>BK86+SUM(BK87:BK93)</f>
        <v>0</v>
      </c>
    </row>
    <row r="86" spans="1:65" s="2" customFormat="1" ht="16.5" customHeight="1">
      <c r="A86" s="37"/>
      <c r="B86" s="38"/>
      <c r="C86" s="176" t="s">
        <v>80</v>
      </c>
      <c r="D86" s="176" t="s">
        <v>143</v>
      </c>
      <c r="E86" s="177" t="s">
        <v>572</v>
      </c>
      <c r="F86" s="178" t="s">
        <v>573</v>
      </c>
      <c r="G86" s="179" t="s">
        <v>507</v>
      </c>
      <c r="H86" s="180">
        <v>3</v>
      </c>
      <c r="I86" s="181"/>
      <c r="J86" s="182">
        <f t="shared" ref="J86:J92" si="0">ROUND(I86*H86,2)</f>
        <v>0</v>
      </c>
      <c r="K86" s="178" t="s">
        <v>19</v>
      </c>
      <c r="L86" s="42"/>
      <c r="M86" s="183" t="s">
        <v>19</v>
      </c>
      <c r="N86" s="184" t="s">
        <v>43</v>
      </c>
      <c r="O86" s="67"/>
      <c r="P86" s="185">
        <f t="shared" ref="P86:P92" si="1">O86*H86</f>
        <v>0</v>
      </c>
      <c r="Q86" s="185">
        <v>0</v>
      </c>
      <c r="R86" s="185">
        <f t="shared" ref="R86:R92" si="2">Q86*H86</f>
        <v>0</v>
      </c>
      <c r="S86" s="185">
        <v>0</v>
      </c>
      <c r="T86" s="186">
        <f t="shared" ref="T86:T92" si="3"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574</v>
      </c>
      <c r="AT86" s="187" t="s">
        <v>143</v>
      </c>
      <c r="AU86" s="187" t="s">
        <v>82</v>
      </c>
      <c r="AY86" s="20" t="s">
        <v>141</v>
      </c>
      <c r="BE86" s="188">
        <f t="shared" ref="BE86:BE92" si="4">IF(N86="základní",J86,0)</f>
        <v>0</v>
      </c>
      <c r="BF86" s="188">
        <f t="shared" ref="BF86:BF92" si="5">IF(N86="snížená",J86,0)</f>
        <v>0</v>
      </c>
      <c r="BG86" s="188">
        <f t="shared" ref="BG86:BG92" si="6">IF(N86="zákl. přenesená",J86,0)</f>
        <v>0</v>
      </c>
      <c r="BH86" s="188">
        <f t="shared" ref="BH86:BH92" si="7">IF(N86="sníž. přenesená",J86,0)</f>
        <v>0</v>
      </c>
      <c r="BI86" s="188">
        <f t="shared" ref="BI86:BI92" si="8">IF(N86="nulová",J86,0)</f>
        <v>0</v>
      </c>
      <c r="BJ86" s="20" t="s">
        <v>80</v>
      </c>
      <c r="BK86" s="188">
        <f t="shared" ref="BK86:BK92" si="9">ROUND(I86*H86,2)</f>
        <v>0</v>
      </c>
      <c r="BL86" s="20" t="s">
        <v>574</v>
      </c>
      <c r="BM86" s="187" t="s">
        <v>82</v>
      </c>
    </row>
    <row r="87" spans="1:65" s="2" customFormat="1" ht="16.5" customHeight="1">
      <c r="A87" s="37"/>
      <c r="B87" s="38"/>
      <c r="C87" s="176" t="s">
        <v>82</v>
      </c>
      <c r="D87" s="176" t="s">
        <v>143</v>
      </c>
      <c r="E87" s="177" t="s">
        <v>575</v>
      </c>
      <c r="F87" s="178" t="s">
        <v>576</v>
      </c>
      <c r="G87" s="179" t="s">
        <v>577</v>
      </c>
      <c r="H87" s="180">
        <v>53</v>
      </c>
      <c r="I87" s="181"/>
      <c r="J87" s="182">
        <f t="shared" si="0"/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574</v>
      </c>
      <c r="AT87" s="187" t="s">
        <v>143</v>
      </c>
      <c r="AU87" s="187" t="s">
        <v>82</v>
      </c>
      <c r="AY87" s="20" t="s">
        <v>141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20" t="s">
        <v>80</v>
      </c>
      <c r="BK87" s="188">
        <f t="shared" si="9"/>
        <v>0</v>
      </c>
      <c r="BL87" s="20" t="s">
        <v>574</v>
      </c>
      <c r="BM87" s="187" t="s">
        <v>148</v>
      </c>
    </row>
    <row r="88" spans="1:65" s="2" customFormat="1" ht="16.5" customHeight="1">
      <c r="A88" s="37"/>
      <c r="B88" s="38"/>
      <c r="C88" s="176" t="s">
        <v>158</v>
      </c>
      <c r="D88" s="176" t="s">
        <v>143</v>
      </c>
      <c r="E88" s="177" t="s">
        <v>578</v>
      </c>
      <c r="F88" s="178" t="s">
        <v>579</v>
      </c>
      <c r="G88" s="179" t="s">
        <v>507</v>
      </c>
      <c r="H88" s="180">
        <v>14</v>
      </c>
      <c r="I88" s="181"/>
      <c r="J88" s="182">
        <f t="shared" si="0"/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574</v>
      </c>
      <c r="AT88" s="187" t="s">
        <v>143</v>
      </c>
      <c r="AU88" s="187" t="s">
        <v>82</v>
      </c>
      <c r="AY88" s="20" t="s">
        <v>141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20" t="s">
        <v>80</v>
      </c>
      <c r="BK88" s="188">
        <f t="shared" si="9"/>
        <v>0</v>
      </c>
      <c r="BL88" s="20" t="s">
        <v>574</v>
      </c>
      <c r="BM88" s="187" t="s">
        <v>194</v>
      </c>
    </row>
    <row r="89" spans="1:65" s="2" customFormat="1" ht="24.2" customHeight="1">
      <c r="A89" s="37"/>
      <c r="B89" s="38"/>
      <c r="C89" s="176" t="s">
        <v>148</v>
      </c>
      <c r="D89" s="176" t="s">
        <v>143</v>
      </c>
      <c r="E89" s="177" t="s">
        <v>580</v>
      </c>
      <c r="F89" s="178" t="s">
        <v>581</v>
      </c>
      <c r="G89" s="179" t="s">
        <v>507</v>
      </c>
      <c r="H89" s="180">
        <v>21</v>
      </c>
      <c r="I89" s="181"/>
      <c r="J89" s="182">
        <f t="shared" si="0"/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574</v>
      </c>
      <c r="AT89" s="187" t="s">
        <v>143</v>
      </c>
      <c r="AU89" s="187" t="s">
        <v>82</v>
      </c>
      <c r="AY89" s="20" t="s">
        <v>141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20" t="s">
        <v>80</v>
      </c>
      <c r="BK89" s="188">
        <f t="shared" si="9"/>
        <v>0</v>
      </c>
      <c r="BL89" s="20" t="s">
        <v>574</v>
      </c>
      <c r="BM89" s="187" t="s">
        <v>206</v>
      </c>
    </row>
    <row r="90" spans="1:65" s="2" customFormat="1" ht="16.5" customHeight="1">
      <c r="A90" s="37"/>
      <c r="B90" s="38"/>
      <c r="C90" s="176" t="s">
        <v>184</v>
      </c>
      <c r="D90" s="176" t="s">
        <v>143</v>
      </c>
      <c r="E90" s="177" t="s">
        <v>582</v>
      </c>
      <c r="F90" s="178" t="s">
        <v>583</v>
      </c>
      <c r="G90" s="179" t="s">
        <v>507</v>
      </c>
      <c r="H90" s="180">
        <v>7</v>
      </c>
      <c r="I90" s="181"/>
      <c r="J90" s="182">
        <f t="shared" si="0"/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574</v>
      </c>
      <c r="AT90" s="187" t="s">
        <v>143</v>
      </c>
      <c r="AU90" s="187" t="s">
        <v>82</v>
      </c>
      <c r="AY90" s="20" t="s">
        <v>141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20" t="s">
        <v>80</v>
      </c>
      <c r="BK90" s="188">
        <f t="shared" si="9"/>
        <v>0</v>
      </c>
      <c r="BL90" s="20" t="s">
        <v>574</v>
      </c>
      <c r="BM90" s="187" t="s">
        <v>221</v>
      </c>
    </row>
    <row r="91" spans="1:65" s="2" customFormat="1" ht="16.5" customHeight="1">
      <c r="A91" s="37"/>
      <c r="B91" s="38"/>
      <c r="C91" s="176" t="s">
        <v>194</v>
      </c>
      <c r="D91" s="176" t="s">
        <v>143</v>
      </c>
      <c r="E91" s="177" t="s">
        <v>584</v>
      </c>
      <c r="F91" s="178" t="s">
        <v>585</v>
      </c>
      <c r="G91" s="179" t="s">
        <v>507</v>
      </c>
      <c r="H91" s="180">
        <v>9</v>
      </c>
      <c r="I91" s="181"/>
      <c r="J91" s="182">
        <f t="shared" si="0"/>
        <v>0</v>
      </c>
      <c r="K91" s="178" t="s">
        <v>19</v>
      </c>
      <c r="L91" s="42"/>
      <c r="M91" s="183" t="s">
        <v>19</v>
      </c>
      <c r="N91" s="184" t="s">
        <v>43</v>
      </c>
      <c r="O91" s="67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574</v>
      </c>
      <c r="AT91" s="187" t="s">
        <v>143</v>
      </c>
      <c r="AU91" s="187" t="s">
        <v>82</v>
      </c>
      <c r="AY91" s="20" t="s">
        <v>141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20" t="s">
        <v>80</v>
      </c>
      <c r="BK91" s="188">
        <f t="shared" si="9"/>
        <v>0</v>
      </c>
      <c r="BL91" s="20" t="s">
        <v>574</v>
      </c>
      <c r="BM91" s="187" t="s">
        <v>8</v>
      </c>
    </row>
    <row r="92" spans="1:65" s="2" customFormat="1" ht="16.5" customHeight="1">
      <c r="A92" s="37"/>
      <c r="B92" s="38"/>
      <c r="C92" s="176" t="s">
        <v>201</v>
      </c>
      <c r="D92" s="176" t="s">
        <v>143</v>
      </c>
      <c r="E92" s="177" t="s">
        <v>586</v>
      </c>
      <c r="F92" s="178" t="s">
        <v>587</v>
      </c>
      <c r="G92" s="179" t="s">
        <v>507</v>
      </c>
      <c r="H92" s="180">
        <v>1</v>
      </c>
      <c r="I92" s="181"/>
      <c r="J92" s="182">
        <f t="shared" si="0"/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574</v>
      </c>
      <c r="AT92" s="187" t="s">
        <v>143</v>
      </c>
      <c r="AU92" s="187" t="s">
        <v>82</v>
      </c>
      <c r="AY92" s="20" t="s">
        <v>141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20" t="s">
        <v>80</v>
      </c>
      <c r="BK92" s="188">
        <f t="shared" si="9"/>
        <v>0</v>
      </c>
      <c r="BL92" s="20" t="s">
        <v>574</v>
      </c>
      <c r="BM92" s="187" t="s">
        <v>244</v>
      </c>
    </row>
    <row r="93" spans="1:65" s="12" customFormat="1" ht="20.85" customHeight="1">
      <c r="B93" s="160"/>
      <c r="C93" s="161"/>
      <c r="D93" s="162" t="s">
        <v>71</v>
      </c>
      <c r="E93" s="174" t="s">
        <v>588</v>
      </c>
      <c r="F93" s="174" t="s">
        <v>589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P94</f>
        <v>0</v>
      </c>
      <c r="Q93" s="168"/>
      <c r="R93" s="169">
        <f>R94</f>
        <v>0</v>
      </c>
      <c r="S93" s="168"/>
      <c r="T93" s="170">
        <f>T94</f>
        <v>0</v>
      </c>
      <c r="AR93" s="171" t="s">
        <v>158</v>
      </c>
      <c r="AT93" s="172" t="s">
        <v>71</v>
      </c>
      <c r="AU93" s="172" t="s">
        <v>82</v>
      </c>
      <c r="AY93" s="171" t="s">
        <v>141</v>
      </c>
      <c r="BK93" s="173">
        <f>BK94</f>
        <v>0</v>
      </c>
    </row>
    <row r="94" spans="1:65" s="2" customFormat="1" ht="16.5" customHeight="1">
      <c r="A94" s="37"/>
      <c r="B94" s="38"/>
      <c r="C94" s="176" t="s">
        <v>206</v>
      </c>
      <c r="D94" s="176" t="s">
        <v>143</v>
      </c>
      <c r="E94" s="177" t="s">
        <v>590</v>
      </c>
      <c r="F94" s="178" t="s">
        <v>591</v>
      </c>
      <c r="G94" s="179" t="s">
        <v>431</v>
      </c>
      <c r="H94" s="180">
        <v>1</v>
      </c>
      <c r="I94" s="181"/>
      <c r="J94" s="182">
        <f>ROUND(I94*H94,2)</f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574</v>
      </c>
      <c r="AT94" s="187" t="s">
        <v>143</v>
      </c>
      <c r="AU94" s="187" t="s">
        <v>158</v>
      </c>
      <c r="AY94" s="20" t="s">
        <v>141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80</v>
      </c>
      <c r="BK94" s="188">
        <f>ROUND(I94*H94,2)</f>
        <v>0</v>
      </c>
      <c r="BL94" s="20" t="s">
        <v>574</v>
      </c>
      <c r="BM94" s="187" t="s">
        <v>256</v>
      </c>
    </row>
    <row r="95" spans="1:65" s="12" customFormat="1" ht="22.9" customHeight="1">
      <c r="B95" s="160"/>
      <c r="C95" s="161"/>
      <c r="D95" s="162" t="s">
        <v>71</v>
      </c>
      <c r="E95" s="174" t="s">
        <v>592</v>
      </c>
      <c r="F95" s="174" t="s">
        <v>593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P96</f>
        <v>0</v>
      </c>
      <c r="Q95" s="168"/>
      <c r="R95" s="169">
        <f>R96</f>
        <v>0</v>
      </c>
      <c r="S95" s="168"/>
      <c r="T95" s="170">
        <f>T96</f>
        <v>0</v>
      </c>
      <c r="AR95" s="171" t="s">
        <v>158</v>
      </c>
      <c r="AT95" s="172" t="s">
        <v>71</v>
      </c>
      <c r="AU95" s="172" t="s">
        <v>80</v>
      </c>
      <c r="AY95" s="171" t="s">
        <v>141</v>
      </c>
      <c r="BK95" s="173">
        <f>BK96</f>
        <v>0</v>
      </c>
    </row>
    <row r="96" spans="1:65" s="2" customFormat="1" ht="16.5" customHeight="1">
      <c r="A96" s="37"/>
      <c r="B96" s="38"/>
      <c r="C96" s="176" t="s">
        <v>213</v>
      </c>
      <c r="D96" s="176" t="s">
        <v>143</v>
      </c>
      <c r="E96" s="177" t="s">
        <v>594</v>
      </c>
      <c r="F96" s="178" t="s">
        <v>595</v>
      </c>
      <c r="G96" s="179" t="s">
        <v>431</v>
      </c>
      <c r="H96" s="180">
        <v>1</v>
      </c>
      <c r="I96" s="181"/>
      <c r="J96" s="182">
        <f>ROUND(I96*H96,2)</f>
        <v>0</v>
      </c>
      <c r="K96" s="178" t="s">
        <v>19</v>
      </c>
      <c r="L96" s="42"/>
      <c r="M96" s="252" t="s">
        <v>19</v>
      </c>
      <c r="N96" s="253" t="s">
        <v>43</v>
      </c>
      <c r="O96" s="250"/>
      <c r="P96" s="254">
        <f>O96*H96</f>
        <v>0</v>
      </c>
      <c r="Q96" s="254">
        <v>0</v>
      </c>
      <c r="R96" s="254">
        <f>Q96*H96</f>
        <v>0</v>
      </c>
      <c r="S96" s="254">
        <v>0</v>
      </c>
      <c r="T96" s="25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574</v>
      </c>
      <c r="AT96" s="187" t="s">
        <v>143</v>
      </c>
      <c r="AU96" s="187" t="s">
        <v>82</v>
      </c>
      <c r="AY96" s="20" t="s">
        <v>141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80</v>
      </c>
      <c r="BK96" s="188">
        <f>ROUND(I96*H96,2)</f>
        <v>0</v>
      </c>
      <c r="BL96" s="20" t="s">
        <v>574</v>
      </c>
      <c r="BM96" s="187" t="s">
        <v>266</v>
      </c>
    </row>
    <row r="97" spans="1:31" s="2" customFormat="1" ht="6.95" customHeight="1">
      <c r="A97" s="37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2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algorithmName="SHA-512" hashValue="SEkqBSTnhbCZCRt1nTwibGezY6NTque1KbFqqvUCPDSKCUlYuekKgMqAmvrCuutkx4vvqgTc4qPRUUi0fNA3Bw==" saltValue="xTVxBtCQQWIZYWFJ2rfgxu5L+Fr6Ct5NvVjINyif/FzVNbvH9smGAvNiRCQU+yH+3l9/THGsv0ha01QOSy8nyw==" spinCount="100000" sheet="1" objects="1" scenarios="1" formatColumns="0" formatRows="0" autoFilter="0"/>
  <autoFilter ref="C82:K9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0" t="s">
        <v>91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98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3" t="str">
        <f>'Rekapitulace stavby'!K6</f>
        <v>Úprava areálu - středisko Rudíkov</v>
      </c>
      <c r="F7" s="384"/>
      <c r="G7" s="384"/>
      <c r="H7" s="384"/>
      <c r="L7" s="23"/>
    </row>
    <row r="8" spans="1:46" s="2" customFormat="1" ht="12" customHeight="1">
      <c r="A8" s="37"/>
      <c r="B8" s="42"/>
      <c r="C8" s="37"/>
      <c r="D8" s="108" t="s">
        <v>99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5" t="s">
        <v>596</v>
      </c>
      <c r="F9" s="386"/>
      <c r="G9" s="386"/>
      <c r="H9" s="386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8. 7. 2024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7" t="str">
        <f>'Rekapitulace stavby'!E14</f>
        <v>Vyplň údaj</v>
      </c>
      <c r="F18" s="388"/>
      <c r="G18" s="388"/>
      <c r="H18" s="388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597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9" t="s">
        <v>19</v>
      </c>
      <c r="F27" s="389"/>
      <c r="G27" s="389"/>
      <c r="H27" s="38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ROUND((SUM(BE84:BE134)),  2)</f>
        <v>0</v>
      </c>
      <c r="G33" s="37"/>
      <c r="H33" s="37"/>
      <c r="I33" s="121">
        <v>0.21</v>
      </c>
      <c r="J33" s="120">
        <f>ROUND(((SUM(BE84:BE134))*I33),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ROUND((SUM(BF84:BF134)),  2)</f>
        <v>0</v>
      </c>
      <c r="G34" s="37"/>
      <c r="H34" s="37"/>
      <c r="I34" s="121">
        <v>0.12</v>
      </c>
      <c r="J34" s="120">
        <f>ROUND(((SUM(BF84:BF134))*I34),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ROUND((SUM(BG84:BG134)),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ROUND((SUM(BH84:BH134)),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ROUND((SUM(BI84:BI134)),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101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0" t="str">
        <f>E7</f>
        <v>Úprava areálu - středisko Rudíkov</v>
      </c>
      <c r="F48" s="391"/>
      <c r="G48" s="391"/>
      <c r="H48" s="391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99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3" t="str">
        <f>E9</f>
        <v>04 - vytápění</v>
      </c>
      <c r="F50" s="392"/>
      <c r="G50" s="392"/>
      <c r="H50" s="39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Rudíkov</v>
      </c>
      <c r="G52" s="39"/>
      <c r="H52" s="39"/>
      <c r="I52" s="32" t="s">
        <v>23</v>
      </c>
      <c r="J52" s="62" t="str">
        <f>IF(J12="","",J12)</f>
        <v>8. 7. 2024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KSÚSV, př.org., Kosovská 1122/16, Jihlava 58601</v>
      </c>
      <c r="G54" s="39"/>
      <c r="H54" s="39"/>
      <c r="I54" s="32" t="s">
        <v>31</v>
      </c>
      <c r="J54" s="35" t="str">
        <f>E21</f>
        <v>Obchodní projekt Jihlůava, spol.s 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Ing.Jiří Jánský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102</v>
      </c>
      <c r="D57" s="134"/>
      <c r="E57" s="134"/>
      <c r="F57" s="134"/>
      <c r="G57" s="134"/>
      <c r="H57" s="134"/>
      <c r="I57" s="134"/>
      <c r="J57" s="135" t="s">
        <v>103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104</v>
      </c>
    </row>
    <row r="60" spans="1:47" s="9" customFormat="1" ht="24.95" customHeight="1">
      <c r="B60" s="137"/>
      <c r="C60" s="138"/>
      <c r="D60" s="139" t="s">
        <v>121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598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599</v>
      </c>
      <c r="E62" s="146"/>
      <c r="F62" s="146"/>
      <c r="G62" s="146"/>
      <c r="H62" s="146"/>
      <c r="I62" s="146"/>
      <c r="J62" s="147">
        <f>J99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600</v>
      </c>
      <c r="E63" s="146"/>
      <c r="F63" s="146"/>
      <c r="G63" s="146"/>
      <c r="H63" s="146"/>
      <c r="I63" s="146"/>
      <c r="J63" s="147">
        <f>J110</f>
        <v>0</v>
      </c>
      <c r="K63" s="144"/>
      <c r="L63" s="148"/>
    </row>
    <row r="64" spans="1:47" s="9" customFormat="1" ht="24.95" customHeight="1">
      <c r="B64" s="137"/>
      <c r="C64" s="138"/>
      <c r="D64" s="139" t="s">
        <v>125</v>
      </c>
      <c r="E64" s="140"/>
      <c r="F64" s="140"/>
      <c r="G64" s="140"/>
      <c r="H64" s="140"/>
      <c r="I64" s="140"/>
      <c r="J64" s="141">
        <f>J129</f>
        <v>0</v>
      </c>
      <c r="K64" s="138"/>
      <c r="L64" s="142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126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0" t="str">
        <f>E7</f>
        <v>Úprava areálu - středisko Rudíkov</v>
      </c>
      <c r="F74" s="391"/>
      <c r="G74" s="391"/>
      <c r="H74" s="391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99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3" t="str">
        <f>E9</f>
        <v>04 - vytápění</v>
      </c>
      <c r="F76" s="392"/>
      <c r="G76" s="392"/>
      <c r="H76" s="392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Rudíkov</v>
      </c>
      <c r="G78" s="39"/>
      <c r="H78" s="39"/>
      <c r="I78" s="32" t="s">
        <v>23</v>
      </c>
      <c r="J78" s="62" t="str">
        <f>IF(J12="","",J12)</f>
        <v>8. 7. 2024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25</v>
      </c>
      <c r="D80" s="39"/>
      <c r="E80" s="39"/>
      <c r="F80" s="30" t="str">
        <f>E15</f>
        <v>KSÚSV, př.org., Kosovská 1122/16, Jihlava 58601</v>
      </c>
      <c r="G80" s="39"/>
      <c r="H80" s="39"/>
      <c r="I80" s="32" t="s">
        <v>31</v>
      </c>
      <c r="J80" s="35" t="str">
        <f>E21</f>
        <v>Obchodní projekt Jihlůava, spol.s r.o.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29</v>
      </c>
      <c r="D81" s="39"/>
      <c r="E81" s="39"/>
      <c r="F81" s="30" t="str">
        <f>IF(E18="","",E18)</f>
        <v>Vyplň údaj</v>
      </c>
      <c r="G81" s="39"/>
      <c r="H81" s="39"/>
      <c r="I81" s="32" t="s">
        <v>34</v>
      </c>
      <c r="J81" s="35" t="str">
        <f>E24</f>
        <v>Ing.Jiří Jánský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127</v>
      </c>
      <c r="D83" s="152" t="s">
        <v>57</v>
      </c>
      <c r="E83" s="152" t="s">
        <v>53</v>
      </c>
      <c r="F83" s="152" t="s">
        <v>54</v>
      </c>
      <c r="G83" s="152" t="s">
        <v>128</v>
      </c>
      <c r="H83" s="152" t="s">
        <v>129</v>
      </c>
      <c r="I83" s="152" t="s">
        <v>130</v>
      </c>
      <c r="J83" s="152" t="s">
        <v>103</v>
      </c>
      <c r="K83" s="153" t="s">
        <v>131</v>
      </c>
      <c r="L83" s="154"/>
      <c r="M83" s="71" t="s">
        <v>19</v>
      </c>
      <c r="N83" s="72" t="s">
        <v>42</v>
      </c>
      <c r="O83" s="72" t="s">
        <v>132</v>
      </c>
      <c r="P83" s="72" t="s">
        <v>133</v>
      </c>
      <c r="Q83" s="72" t="s">
        <v>134</v>
      </c>
      <c r="R83" s="72" t="s">
        <v>135</v>
      </c>
      <c r="S83" s="72" t="s">
        <v>136</v>
      </c>
      <c r="T83" s="73" t="s">
        <v>137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138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P85+P129</f>
        <v>0</v>
      </c>
      <c r="Q84" s="75"/>
      <c r="R84" s="157">
        <f>R85+R129</f>
        <v>0.26075999999999999</v>
      </c>
      <c r="S84" s="75"/>
      <c r="T84" s="158">
        <f>T85+T129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71</v>
      </c>
      <c r="AU84" s="20" t="s">
        <v>104</v>
      </c>
      <c r="BK84" s="159">
        <f>BK85+BK129</f>
        <v>0</v>
      </c>
    </row>
    <row r="85" spans="1:65" s="12" customFormat="1" ht="25.9" customHeight="1">
      <c r="B85" s="160"/>
      <c r="C85" s="161"/>
      <c r="D85" s="162" t="s">
        <v>71</v>
      </c>
      <c r="E85" s="163" t="s">
        <v>471</v>
      </c>
      <c r="F85" s="163" t="s">
        <v>472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P86+P99+P110</f>
        <v>0</v>
      </c>
      <c r="Q85" s="168"/>
      <c r="R85" s="169">
        <f>R86+R99+R110</f>
        <v>0.26075999999999999</v>
      </c>
      <c r="S85" s="168"/>
      <c r="T85" s="170">
        <f>T86+T99+T110</f>
        <v>0</v>
      </c>
      <c r="AR85" s="171" t="s">
        <v>82</v>
      </c>
      <c r="AT85" s="172" t="s">
        <v>71</v>
      </c>
      <c r="AU85" s="172" t="s">
        <v>72</v>
      </c>
      <c r="AY85" s="171" t="s">
        <v>141</v>
      </c>
      <c r="BK85" s="173">
        <f>BK86+BK99+BK110</f>
        <v>0</v>
      </c>
    </row>
    <row r="86" spans="1:65" s="12" customFormat="1" ht="22.9" customHeight="1">
      <c r="B86" s="160"/>
      <c r="C86" s="161"/>
      <c r="D86" s="162" t="s">
        <v>71</v>
      </c>
      <c r="E86" s="174" t="s">
        <v>601</v>
      </c>
      <c r="F86" s="174" t="s">
        <v>602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SUM(P87:P98)</f>
        <v>0</v>
      </c>
      <c r="Q86" s="168"/>
      <c r="R86" s="169">
        <f>SUM(R87:R98)</f>
        <v>0.1777</v>
      </c>
      <c r="S86" s="168"/>
      <c r="T86" s="170">
        <f>SUM(T87:T98)</f>
        <v>0</v>
      </c>
      <c r="AR86" s="171" t="s">
        <v>82</v>
      </c>
      <c r="AT86" s="172" t="s">
        <v>71</v>
      </c>
      <c r="AU86" s="172" t="s">
        <v>80</v>
      </c>
      <c r="AY86" s="171" t="s">
        <v>141</v>
      </c>
      <c r="BK86" s="173">
        <f>SUM(BK87:BK98)</f>
        <v>0</v>
      </c>
    </row>
    <row r="87" spans="1:65" s="2" customFormat="1" ht="16.5" customHeight="1">
      <c r="A87" s="37"/>
      <c r="B87" s="38"/>
      <c r="C87" s="176" t="s">
        <v>80</v>
      </c>
      <c r="D87" s="176" t="s">
        <v>143</v>
      </c>
      <c r="E87" s="177" t="s">
        <v>603</v>
      </c>
      <c r="F87" s="178" t="s">
        <v>604</v>
      </c>
      <c r="G87" s="179" t="s">
        <v>605</v>
      </c>
      <c r="H87" s="180">
        <v>1</v>
      </c>
      <c r="I87" s="181"/>
      <c r="J87" s="182">
        <f>ROUND(I87*H87,2)</f>
        <v>0</v>
      </c>
      <c r="K87" s="178" t="s">
        <v>147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0.13220000000000001</v>
      </c>
      <c r="R87" s="185">
        <f>Q87*H87</f>
        <v>0.13220000000000001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256</v>
      </c>
      <c r="AT87" s="187" t="s">
        <v>143</v>
      </c>
      <c r="AU87" s="187" t="s">
        <v>82</v>
      </c>
      <c r="AY87" s="20" t="s">
        <v>141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80</v>
      </c>
      <c r="BK87" s="188">
        <f>ROUND(I87*H87,2)</f>
        <v>0</v>
      </c>
      <c r="BL87" s="20" t="s">
        <v>256</v>
      </c>
      <c r="BM87" s="187" t="s">
        <v>82</v>
      </c>
    </row>
    <row r="88" spans="1:65" s="2" customFormat="1" ht="11.25">
      <c r="A88" s="37"/>
      <c r="B88" s="38"/>
      <c r="C88" s="39"/>
      <c r="D88" s="189" t="s">
        <v>150</v>
      </c>
      <c r="E88" s="39"/>
      <c r="F88" s="190" t="s">
        <v>606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150</v>
      </c>
      <c r="AU88" s="20" t="s">
        <v>82</v>
      </c>
    </row>
    <row r="89" spans="1:65" s="2" customFormat="1" ht="21.75" customHeight="1">
      <c r="A89" s="37"/>
      <c r="B89" s="38"/>
      <c r="C89" s="176" t="s">
        <v>82</v>
      </c>
      <c r="D89" s="176" t="s">
        <v>143</v>
      </c>
      <c r="E89" s="177" t="s">
        <v>607</v>
      </c>
      <c r="F89" s="178" t="s">
        <v>608</v>
      </c>
      <c r="G89" s="179" t="s">
        <v>605</v>
      </c>
      <c r="H89" s="180">
        <v>1</v>
      </c>
      <c r="I89" s="181"/>
      <c r="J89" s="182">
        <f>ROUND(I89*H89,2)</f>
        <v>0</v>
      </c>
      <c r="K89" s="178" t="s">
        <v>147</v>
      </c>
      <c r="L89" s="42"/>
      <c r="M89" s="183" t="s">
        <v>19</v>
      </c>
      <c r="N89" s="184" t="s">
        <v>43</v>
      </c>
      <c r="O89" s="67"/>
      <c r="P89" s="185">
        <f>O89*H89</f>
        <v>0</v>
      </c>
      <c r="Q89" s="185">
        <v>7.8799999999999999E-3</v>
      </c>
      <c r="R89" s="185">
        <f>Q89*H89</f>
        <v>7.8799999999999999E-3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256</v>
      </c>
      <c r="AT89" s="187" t="s">
        <v>143</v>
      </c>
      <c r="AU89" s="187" t="s">
        <v>82</v>
      </c>
      <c r="AY89" s="20" t="s">
        <v>141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80</v>
      </c>
      <c r="BK89" s="188">
        <f>ROUND(I89*H89,2)</f>
        <v>0</v>
      </c>
      <c r="BL89" s="20" t="s">
        <v>256</v>
      </c>
      <c r="BM89" s="187" t="s">
        <v>148</v>
      </c>
    </row>
    <row r="90" spans="1:65" s="2" customFormat="1" ht="11.25">
      <c r="A90" s="37"/>
      <c r="B90" s="38"/>
      <c r="C90" s="39"/>
      <c r="D90" s="189" t="s">
        <v>150</v>
      </c>
      <c r="E90" s="39"/>
      <c r="F90" s="190" t="s">
        <v>609</v>
      </c>
      <c r="G90" s="39"/>
      <c r="H90" s="39"/>
      <c r="I90" s="191"/>
      <c r="J90" s="39"/>
      <c r="K90" s="39"/>
      <c r="L90" s="42"/>
      <c r="M90" s="192"/>
      <c r="N90" s="193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150</v>
      </c>
      <c r="AU90" s="20" t="s">
        <v>82</v>
      </c>
    </row>
    <row r="91" spans="1:65" s="2" customFormat="1" ht="16.5" customHeight="1">
      <c r="A91" s="37"/>
      <c r="B91" s="38"/>
      <c r="C91" s="176" t="s">
        <v>158</v>
      </c>
      <c r="D91" s="176" t="s">
        <v>143</v>
      </c>
      <c r="E91" s="177" t="s">
        <v>610</v>
      </c>
      <c r="F91" s="178" t="s">
        <v>611</v>
      </c>
      <c r="G91" s="179" t="s">
        <v>605</v>
      </c>
      <c r="H91" s="180">
        <v>1</v>
      </c>
      <c r="I91" s="181"/>
      <c r="J91" s="182">
        <f>ROUND(I91*H91,2)</f>
        <v>0</v>
      </c>
      <c r="K91" s="178" t="s">
        <v>147</v>
      </c>
      <c r="L91" s="42"/>
      <c r="M91" s="183" t="s">
        <v>19</v>
      </c>
      <c r="N91" s="184" t="s">
        <v>43</v>
      </c>
      <c r="O91" s="67"/>
      <c r="P91" s="185">
        <f>O91*H91</f>
        <v>0</v>
      </c>
      <c r="Q91" s="185">
        <v>3.1739999999999997E-2</v>
      </c>
      <c r="R91" s="185">
        <f>Q91*H91</f>
        <v>3.1739999999999997E-2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256</v>
      </c>
      <c r="AT91" s="187" t="s">
        <v>143</v>
      </c>
      <c r="AU91" s="187" t="s">
        <v>82</v>
      </c>
      <c r="AY91" s="20" t="s">
        <v>141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80</v>
      </c>
      <c r="BK91" s="188">
        <f>ROUND(I91*H91,2)</f>
        <v>0</v>
      </c>
      <c r="BL91" s="20" t="s">
        <v>256</v>
      </c>
      <c r="BM91" s="187" t="s">
        <v>194</v>
      </c>
    </row>
    <row r="92" spans="1:65" s="2" customFormat="1" ht="11.25">
      <c r="A92" s="37"/>
      <c r="B92" s="38"/>
      <c r="C92" s="39"/>
      <c r="D92" s="189" t="s">
        <v>150</v>
      </c>
      <c r="E92" s="39"/>
      <c r="F92" s="190" t="s">
        <v>612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150</v>
      </c>
      <c r="AU92" s="20" t="s">
        <v>82</v>
      </c>
    </row>
    <row r="93" spans="1:65" s="2" customFormat="1" ht="16.5" customHeight="1">
      <c r="A93" s="37"/>
      <c r="B93" s="38"/>
      <c r="C93" s="176" t="s">
        <v>148</v>
      </c>
      <c r="D93" s="176" t="s">
        <v>143</v>
      </c>
      <c r="E93" s="177" t="s">
        <v>613</v>
      </c>
      <c r="F93" s="178" t="s">
        <v>614</v>
      </c>
      <c r="G93" s="179" t="s">
        <v>507</v>
      </c>
      <c r="H93" s="180">
        <v>1</v>
      </c>
      <c r="I93" s="181"/>
      <c r="J93" s="182">
        <f>ROUND(I93*H93,2)</f>
        <v>0</v>
      </c>
      <c r="K93" s="178" t="s">
        <v>147</v>
      </c>
      <c r="L93" s="42"/>
      <c r="M93" s="183" t="s">
        <v>19</v>
      </c>
      <c r="N93" s="184" t="s">
        <v>43</v>
      </c>
      <c r="O93" s="67"/>
      <c r="P93" s="185">
        <f>O93*H93</f>
        <v>0</v>
      </c>
      <c r="Q93" s="185">
        <v>7.5000000000000002E-4</v>
      </c>
      <c r="R93" s="185">
        <f>Q93*H93</f>
        <v>7.5000000000000002E-4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256</v>
      </c>
      <c r="AT93" s="187" t="s">
        <v>143</v>
      </c>
      <c r="AU93" s="187" t="s">
        <v>82</v>
      </c>
      <c r="AY93" s="20" t="s">
        <v>141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80</v>
      </c>
      <c r="BK93" s="188">
        <f>ROUND(I93*H93,2)</f>
        <v>0</v>
      </c>
      <c r="BL93" s="20" t="s">
        <v>256</v>
      </c>
      <c r="BM93" s="187" t="s">
        <v>206</v>
      </c>
    </row>
    <row r="94" spans="1:65" s="2" customFormat="1" ht="11.25">
      <c r="A94" s="37"/>
      <c r="B94" s="38"/>
      <c r="C94" s="39"/>
      <c r="D94" s="189" t="s">
        <v>150</v>
      </c>
      <c r="E94" s="39"/>
      <c r="F94" s="190" t="s">
        <v>615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150</v>
      </c>
      <c r="AU94" s="20" t="s">
        <v>82</v>
      </c>
    </row>
    <row r="95" spans="1:65" s="2" customFormat="1" ht="24.2" customHeight="1">
      <c r="A95" s="37"/>
      <c r="B95" s="38"/>
      <c r="C95" s="176" t="s">
        <v>184</v>
      </c>
      <c r="D95" s="176" t="s">
        <v>143</v>
      </c>
      <c r="E95" s="177" t="s">
        <v>616</v>
      </c>
      <c r="F95" s="178" t="s">
        <v>617</v>
      </c>
      <c r="G95" s="179" t="s">
        <v>605</v>
      </c>
      <c r="H95" s="180">
        <v>1</v>
      </c>
      <c r="I95" s="181"/>
      <c r="J95" s="182">
        <f>ROUND(I95*H95,2)</f>
        <v>0</v>
      </c>
      <c r="K95" s="178" t="s">
        <v>147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5.13E-3</v>
      </c>
      <c r="R95" s="185">
        <f>Q95*H95</f>
        <v>5.13E-3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256</v>
      </c>
      <c r="AT95" s="187" t="s">
        <v>143</v>
      </c>
      <c r="AU95" s="187" t="s">
        <v>82</v>
      </c>
      <c r="AY95" s="20" t="s">
        <v>141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80</v>
      </c>
      <c r="BK95" s="188">
        <f>ROUND(I95*H95,2)</f>
        <v>0</v>
      </c>
      <c r="BL95" s="20" t="s">
        <v>256</v>
      </c>
      <c r="BM95" s="187" t="s">
        <v>221</v>
      </c>
    </row>
    <row r="96" spans="1:65" s="2" customFormat="1" ht="11.25">
      <c r="A96" s="37"/>
      <c r="B96" s="38"/>
      <c r="C96" s="39"/>
      <c r="D96" s="189" t="s">
        <v>150</v>
      </c>
      <c r="E96" s="39"/>
      <c r="F96" s="190" t="s">
        <v>618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150</v>
      </c>
      <c r="AU96" s="20" t="s">
        <v>82</v>
      </c>
    </row>
    <row r="97" spans="1:65" s="2" customFormat="1" ht="24.2" customHeight="1">
      <c r="A97" s="37"/>
      <c r="B97" s="38"/>
      <c r="C97" s="176" t="s">
        <v>194</v>
      </c>
      <c r="D97" s="176" t="s">
        <v>143</v>
      </c>
      <c r="E97" s="177" t="s">
        <v>619</v>
      </c>
      <c r="F97" s="178" t="s">
        <v>620</v>
      </c>
      <c r="G97" s="179" t="s">
        <v>209</v>
      </c>
      <c r="H97" s="180">
        <v>0.17799999999999999</v>
      </c>
      <c r="I97" s="181"/>
      <c r="J97" s="182">
        <f>ROUND(I97*H97,2)</f>
        <v>0</v>
      </c>
      <c r="K97" s="178" t="s">
        <v>147</v>
      </c>
      <c r="L97" s="42"/>
      <c r="M97" s="183" t="s">
        <v>19</v>
      </c>
      <c r="N97" s="184" t="s">
        <v>43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256</v>
      </c>
      <c r="AT97" s="187" t="s">
        <v>143</v>
      </c>
      <c r="AU97" s="187" t="s">
        <v>82</v>
      </c>
      <c r="AY97" s="20" t="s">
        <v>141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80</v>
      </c>
      <c r="BK97" s="188">
        <f>ROUND(I97*H97,2)</f>
        <v>0</v>
      </c>
      <c r="BL97" s="20" t="s">
        <v>256</v>
      </c>
      <c r="BM97" s="187" t="s">
        <v>8</v>
      </c>
    </row>
    <row r="98" spans="1:65" s="2" customFormat="1" ht="11.25">
      <c r="A98" s="37"/>
      <c r="B98" s="38"/>
      <c r="C98" s="39"/>
      <c r="D98" s="189" t="s">
        <v>150</v>
      </c>
      <c r="E98" s="39"/>
      <c r="F98" s="190" t="s">
        <v>621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150</v>
      </c>
      <c r="AU98" s="20" t="s">
        <v>82</v>
      </c>
    </row>
    <row r="99" spans="1:65" s="12" customFormat="1" ht="22.9" customHeight="1">
      <c r="B99" s="160"/>
      <c r="C99" s="161"/>
      <c r="D99" s="162" t="s">
        <v>71</v>
      </c>
      <c r="E99" s="174" t="s">
        <v>622</v>
      </c>
      <c r="F99" s="174" t="s">
        <v>623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SUM(P100:P109)</f>
        <v>0</v>
      </c>
      <c r="Q99" s="168"/>
      <c r="R99" s="169">
        <f>SUM(R100:R109)</f>
        <v>7.1799999999999989E-2</v>
      </c>
      <c r="S99" s="168"/>
      <c r="T99" s="170">
        <f>SUM(T100:T109)</f>
        <v>0</v>
      </c>
      <c r="AR99" s="171" t="s">
        <v>82</v>
      </c>
      <c r="AT99" s="172" t="s">
        <v>71</v>
      </c>
      <c r="AU99" s="172" t="s">
        <v>80</v>
      </c>
      <c r="AY99" s="171" t="s">
        <v>141</v>
      </c>
      <c r="BK99" s="173">
        <f>SUM(BK100:BK109)</f>
        <v>0</v>
      </c>
    </row>
    <row r="100" spans="1:65" s="2" customFormat="1" ht="16.5" customHeight="1">
      <c r="A100" s="37"/>
      <c r="B100" s="38"/>
      <c r="C100" s="176" t="s">
        <v>201</v>
      </c>
      <c r="D100" s="176" t="s">
        <v>143</v>
      </c>
      <c r="E100" s="177" t="s">
        <v>624</v>
      </c>
      <c r="F100" s="178" t="s">
        <v>625</v>
      </c>
      <c r="G100" s="179" t="s">
        <v>247</v>
      </c>
      <c r="H100" s="180">
        <v>10</v>
      </c>
      <c r="I100" s="181"/>
      <c r="J100" s="182">
        <f>ROUND(I100*H100,2)</f>
        <v>0</v>
      </c>
      <c r="K100" s="178" t="s">
        <v>147</v>
      </c>
      <c r="L100" s="42"/>
      <c r="M100" s="183" t="s">
        <v>19</v>
      </c>
      <c r="N100" s="184" t="s">
        <v>43</v>
      </c>
      <c r="O100" s="67"/>
      <c r="P100" s="185">
        <f>O100*H100</f>
        <v>0</v>
      </c>
      <c r="Q100" s="185">
        <v>1.1800000000000001E-3</v>
      </c>
      <c r="R100" s="185">
        <f>Q100*H100</f>
        <v>1.1800000000000001E-2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256</v>
      </c>
      <c r="AT100" s="187" t="s">
        <v>143</v>
      </c>
      <c r="AU100" s="187" t="s">
        <v>82</v>
      </c>
      <c r="AY100" s="20" t="s">
        <v>141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80</v>
      </c>
      <c r="BK100" s="188">
        <f>ROUND(I100*H100,2)</f>
        <v>0</v>
      </c>
      <c r="BL100" s="20" t="s">
        <v>256</v>
      </c>
      <c r="BM100" s="187" t="s">
        <v>244</v>
      </c>
    </row>
    <row r="101" spans="1:65" s="2" customFormat="1" ht="11.25">
      <c r="A101" s="37"/>
      <c r="B101" s="38"/>
      <c r="C101" s="39"/>
      <c r="D101" s="189" t="s">
        <v>150</v>
      </c>
      <c r="E101" s="39"/>
      <c r="F101" s="190" t="s">
        <v>626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150</v>
      </c>
      <c r="AU101" s="20" t="s">
        <v>82</v>
      </c>
    </row>
    <row r="102" spans="1:65" s="2" customFormat="1" ht="16.5" customHeight="1">
      <c r="A102" s="37"/>
      <c r="B102" s="38"/>
      <c r="C102" s="176" t="s">
        <v>206</v>
      </c>
      <c r="D102" s="176" t="s">
        <v>143</v>
      </c>
      <c r="E102" s="177" t="s">
        <v>627</v>
      </c>
      <c r="F102" s="178" t="s">
        <v>628</v>
      </c>
      <c r="G102" s="179" t="s">
        <v>247</v>
      </c>
      <c r="H102" s="180">
        <v>45</v>
      </c>
      <c r="I102" s="181"/>
      <c r="J102" s="182">
        <f>ROUND(I102*H102,2)</f>
        <v>0</v>
      </c>
      <c r="K102" s="178" t="s">
        <v>147</v>
      </c>
      <c r="L102" s="42"/>
      <c r="M102" s="183" t="s">
        <v>19</v>
      </c>
      <c r="N102" s="184" t="s">
        <v>43</v>
      </c>
      <c r="O102" s="67"/>
      <c r="P102" s="185">
        <f>O102*H102</f>
        <v>0</v>
      </c>
      <c r="Q102" s="185">
        <v>9.3999999999999997E-4</v>
      </c>
      <c r="R102" s="185">
        <f>Q102*H102</f>
        <v>4.2299999999999997E-2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256</v>
      </c>
      <c r="AT102" s="187" t="s">
        <v>143</v>
      </c>
      <c r="AU102" s="187" t="s">
        <v>82</v>
      </c>
      <c r="AY102" s="20" t="s">
        <v>141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80</v>
      </c>
      <c r="BK102" s="188">
        <f>ROUND(I102*H102,2)</f>
        <v>0</v>
      </c>
      <c r="BL102" s="20" t="s">
        <v>256</v>
      </c>
      <c r="BM102" s="187" t="s">
        <v>256</v>
      </c>
    </row>
    <row r="103" spans="1:65" s="2" customFormat="1" ht="11.25">
      <c r="A103" s="37"/>
      <c r="B103" s="38"/>
      <c r="C103" s="39"/>
      <c r="D103" s="189" t="s">
        <v>150</v>
      </c>
      <c r="E103" s="39"/>
      <c r="F103" s="190" t="s">
        <v>629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150</v>
      </c>
      <c r="AU103" s="20" t="s">
        <v>82</v>
      </c>
    </row>
    <row r="104" spans="1:65" s="2" customFormat="1" ht="21.75" customHeight="1">
      <c r="A104" s="37"/>
      <c r="B104" s="38"/>
      <c r="C104" s="176" t="s">
        <v>213</v>
      </c>
      <c r="D104" s="176" t="s">
        <v>143</v>
      </c>
      <c r="E104" s="177" t="s">
        <v>630</v>
      </c>
      <c r="F104" s="178" t="s">
        <v>631</v>
      </c>
      <c r="G104" s="179" t="s">
        <v>247</v>
      </c>
      <c r="H104" s="180">
        <v>45</v>
      </c>
      <c r="I104" s="181"/>
      <c r="J104" s="182">
        <f>ROUND(I104*H104,2)</f>
        <v>0</v>
      </c>
      <c r="K104" s="178" t="s">
        <v>147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3.4000000000000002E-4</v>
      </c>
      <c r="R104" s="185">
        <f>Q104*H104</f>
        <v>1.5300000000000001E-2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256</v>
      </c>
      <c r="AT104" s="187" t="s">
        <v>143</v>
      </c>
      <c r="AU104" s="187" t="s">
        <v>82</v>
      </c>
      <c r="AY104" s="20" t="s">
        <v>141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80</v>
      </c>
      <c r="BK104" s="188">
        <f>ROUND(I104*H104,2)</f>
        <v>0</v>
      </c>
      <c r="BL104" s="20" t="s">
        <v>256</v>
      </c>
      <c r="BM104" s="187" t="s">
        <v>266</v>
      </c>
    </row>
    <row r="105" spans="1:65" s="2" customFormat="1" ht="11.25">
      <c r="A105" s="37"/>
      <c r="B105" s="38"/>
      <c r="C105" s="39"/>
      <c r="D105" s="189" t="s">
        <v>150</v>
      </c>
      <c r="E105" s="39"/>
      <c r="F105" s="190" t="s">
        <v>632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150</v>
      </c>
      <c r="AU105" s="20" t="s">
        <v>82</v>
      </c>
    </row>
    <row r="106" spans="1:65" s="2" customFormat="1" ht="24.2" customHeight="1">
      <c r="A106" s="37"/>
      <c r="B106" s="38"/>
      <c r="C106" s="176" t="s">
        <v>221</v>
      </c>
      <c r="D106" s="176" t="s">
        <v>143</v>
      </c>
      <c r="E106" s="177" t="s">
        <v>633</v>
      </c>
      <c r="F106" s="178" t="s">
        <v>634</v>
      </c>
      <c r="G106" s="179" t="s">
        <v>247</v>
      </c>
      <c r="H106" s="180">
        <v>10</v>
      </c>
      <c r="I106" s="181"/>
      <c r="J106" s="182">
        <f>ROUND(I106*H106,2)</f>
        <v>0</v>
      </c>
      <c r="K106" s="178" t="s">
        <v>147</v>
      </c>
      <c r="L106" s="42"/>
      <c r="M106" s="183" t="s">
        <v>19</v>
      </c>
      <c r="N106" s="184" t="s">
        <v>43</v>
      </c>
      <c r="O106" s="67"/>
      <c r="P106" s="185">
        <f>O106*H106</f>
        <v>0</v>
      </c>
      <c r="Q106" s="185">
        <v>2.4000000000000001E-4</v>
      </c>
      <c r="R106" s="185">
        <f>Q106*H106</f>
        <v>2.4000000000000002E-3</v>
      </c>
      <c r="S106" s="185">
        <v>0</v>
      </c>
      <c r="T106" s="18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256</v>
      </c>
      <c r="AT106" s="187" t="s">
        <v>143</v>
      </c>
      <c r="AU106" s="187" t="s">
        <v>82</v>
      </c>
      <c r="AY106" s="20" t="s">
        <v>141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80</v>
      </c>
      <c r="BK106" s="188">
        <f>ROUND(I106*H106,2)</f>
        <v>0</v>
      </c>
      <c r="BL106" s="20" t="s">
        <v>256</v>
      </c>
      <c r="BM106" s="187" t="s">
        <v>277</v>
      </c>
    </row>
    <row r="107" spans="1:65" s="2" customFormat="1" ht="11.25">
      <c r="A107" s="37"/>
      <c r="B107" s="38"/>
      <c r="C107" s="39"/>
      <c r="D107" s="189" t="s">
        <v>150</v>
      </c>
      <c r="E107" s="39"/>
      <c r="F107" s="190" t="s">
        <v>635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150</v>
      </c>
      <c r="AU107" s="20" t="s">
        <v>82</v>
      </c>
    </row>
    <row r="108" spans="1:65" s="2" customFormat="1" ht="24.2" customHeight="1">
      <c r="A108" s="37"/>
      <c r="B108" s="38"/>
      <c r="C108" s="176" t="s">
        <v>229</v>
      </c>
      <c r="D108" s="176" t="s">
        <v>143</v>
      </c>
      <c r="E108" s="177" t="s">
        <v>636</v>
      </c>
      <c r="F108" s="178" t="s">
        <v>637</v>
      </c>
      <c r="G108" s="179" t="s">
        <v>209</v>
      </c>
      <c r="H108" s="180">
        <v>7.1999999999999995E-2</v>
      </c>
      <c r="I108" s="181"/>
      <c r="J108" s="182">
        <f>ROUND(I108*H108,2)</f>
        <v>0</v>
      </c>
      <c r="K108" s="178" t="s">
        <v>147</v>
      </c>
      <c r="L108" s="42"/>
      <c r="M108" s="183" t="s">
        <v>19</v>
      </c>
      <c r="N108" s="184" t="s">
        <v>43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256</v>
      </c>
      <c r="AT108" s="187" t="s">
        <v>143</v>
      </c>
      <c r="AU108" s="187" t="s">
        <v>82</v>
      </c>
      <c r="AY108" s="20" t="s">
        <v>141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80</v>
      </c>
      <c r="BK108" s="188">
        <f>ROUND(I108*H108,2)</f>
        <v>0</v>
      </c>
      <c r="BL108" s="20" t="s">
        <v>256</v>
      </c>
      <c r="BM108" s="187" t="s">
        <v>286</v>
      </c>
    </row>
    <row r="109" spans="1:65" s="2" customFormat="1" ht="11.25">
      <c r="A109" s="37"/>
      <c r="B109" s="38"/>
      <c r="C109" s="39"/>
      <c r="D109" s="189" t="s">
        <v>150</v>
      </c>
      <c r="E109" s="39"/>
      <c r="F109" s="190" t="s">
        <v>638</v>
      </c>
      <c r="G109" s="39"/>
      <c r="H109" s="39"/>
      <c r="I109" s="191"/>
      <c r="J109" s="39"/>
      <c r="K109" s="39"/>
      <c r="L109" s="42"/>
      <c r="M109" s="192"/>
      <c r="N109" s="193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150</v>
      </c>
      <c r="AU109" s="20" t="s">
        <v>82</v>
      </c>
    </row>
    <row r="110" spans="1:65" s="12" customFormat="1" ht="22.9" customHeight="1">
      <c r="B110" s="160"/>
      <c r="C110" s="161"/>
      <c r="D110" s="162" t="s">
        <v>71</v>
      </c>
      <c r="E110" s="174" t="s">
        <v>639</v>
      </c>
      <c r="F110" s="174" t="s">
        <v>640</v>
      </c>
      <c r="G110" s="161"/>
      <c r="H110" s="161"/>
      <c r="I110" s="164"/>
      <c r="J110" s="175">
        <f>BK110</f>
        <v>0</v>
      </c>
      <c r="K110" s="161"/>
      <c r="L110" s="166"/>
      <c r="M110" s="167"/>
      <c r="N110" s="168"/>
      <c r="O110" s="168"/>
      <c r="P110" s="169">
        <f>SUM(P111:P128)</f>
        <v>0</v>
      </c>
      <c r="Q110" s="168"/>
      <c r="R110" s="169">
        <f>SUM(R111:R128)</f>
        <v>1.1259999999999999E-2</v>
      </c>
      <c r="S110" s="168"/>
      <c r="T110" s="170">
        <f>SUM(T111:T128)</f>
        <v>0</v>
      </c>
      <c r="AR110" s="171" t="s">
        <v>82</v>
      </c>
      <c r="AT110" s="172" t="s">
        <v>71</v>
      </c>
      <c r="AU110" s="172" t="s">
        <v>80</v>
      </c>
      <c r="AY110" s="171" t="s">
        <v>141</v>
      </c>
      <c r="BK110" s="173">
        <f>SUM(BK111:BK128)</f>
        <v>0</v>
      </c>
    </row>
    <row r="111" spans="1:65" s="2" customFormat="1" ht="16.5" customHeight="1">
      <c r="A111" s="37"/>
      <c r="B111" s="38"/>
      <c r="C111" s="176" t="s">
        <v>8</v>
      </c>
      <c r="D111" s="176" t="s">
        <v>143</v>
      </c>
      <c r="E111" s="177" t="s">
        <v>641</v>
      </c>
      <c r="F111" s="178" t="s">
        <v>642</v>
      </c>
      <c r="G111" s="179" t="s">
        <v>507</v>
      </c>
      <c r="H111" s="180">
        <v>4</v>
      </c>
      <c r="I111" s="181"/>
      <c r="J111" s="182">
        <f>ROUND(I111*H111,2)</f>
        <v>0</v>
      </c>
      <c r="K111" s="178" t="s">
        <v>147</v>
      </c>
      <c r="L111" s="42"/>
      <c r="M111" s="183" t="s">
        <v>19</v>
      </c>
      <c r="N111" s="184" t="s">
        <v>43</v>
      </c>
      <c r="O111" s="67"/>
      <c r="P111" s="185">
        <f>O111*H111</f>
        <v>0</v>
      </c>
      <c r="Q111" s="185">
        <v>2.4000000000000001E-4</v>
      </c>
      <c r="R111" s="185">
        <f>Q111*H111</f>
        <v>9.6000000000000002E-4</v>
      </c>
      <c r="S111" s="185">
        <v>0</v>
      </c>
      <c r="T111" s="18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256</v>
      </c>
      <c r="AT111" s="187" t="s">
        <v>143</v>
      </c>
      <c r="AU111" s="187" t="s">
        <v>82</v>
      </c>
      <c r="AY111" s="20" t="s">
        <v>141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0" t="s">
        <v>80</v>
      </c>
      <c r="BK111" s="188">
        <f>ROUND(I111*H111,2)</f>
        <v>0</v>
      </c>
      <c r="BL111" s="20" t="s">
        <v>256</v>
      </c>
      <c r="BM111" s="187" t="s">
        <v>302</v>
      </c>
    </row>
    <row r="112" spans="1:65" s="2" customFormat="1" ht="11.25">
      <c r="A112" s="37"/>
      <c r="B112" s="38"/>
      <c r="C112" s="39"/>
      <c r="D112" s="189" t="s">
        <v>150</v>
      </c>
      <c r="E112" s="39"/>
      <c r="F112" s="190" t="s">
        <v>643</v>
      </c>
      <c r="G112" s="39"/>
      <c r="H112" s="39"/>
      <c r="I112" s="191"/>
      <c r="J112" s="39"/>
      <c r="K112" s="39"/>
      <c r="L112" s="42"/>
      <c r="M112" s="192"/>
      <c r="N112" s="193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150</v>
      </c>
      <c r="AU112" s="20" t="s">
        <v>82</v>
      </c>
    </row>
    <row r="113" spans="1:65" s="2" customFormat="1" ht="16.5" customHeight="1">
      <c r="A113" s="37"/>
      <c r="B113" s="38"/>
      <c r="C113" s="176" t="s">
        <v>238</v>
      </c>
      <c r="D113" s="176" t="s">
        <v>143</v>
      </c>
      <c r="E113" s="177" t="s">
        <v>644</v>
      </c>
      <c r="F113" s="178" t="s">
        <v>645</v>
      </c>
      <c r="G113" s="179" t="s">
        <v>507</v>
      </c>
      <c r="H113" s="180">
        <v>4</v>
      </c>
      <c r="I113" s="181"/>
      <c r="J113" s="182">
        <f>ROUND(I113*H113,2)</f>
        <v>0</v>
      </c>
      <c r="K113" s="178" t="s">
        <v>147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2.2000000000000001E-4</v>
      </c>
      <c r="R113" s="185">
        <f>Q113*H113</f>
        <v>8.8000000000000003E-4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256</v>
      </c>
      <c r="AT113" s="187" t="s">
        <v>143</v>
      </c>
      <c r="AU113" s="187" t="s">
        <v>82</v>
      </c>
      <c r="AY113" s="20" t="s">
        <v>141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80</v>
      </c>
      <c r="BK113" s="188">
        <f>ROUND(I113*H113,2)</f>
        <v>0</v>
      </c>
      <c r="BL113" s="20" t="s">
        <v>256</v>
      </c>
      <c r="BM113" s="187" t="s">
        <v>313</v>
      </c>
    </row>
    <row r="114" spans="1:65" s="2" customFormat="1" ht="11.25">
      <c r="A114" s="37"/>
      <c r="B114" s="38"/>
      <c r="C114" s="39"/>
      <c r="D114" s="189" t="s">
        <v>150</v>
      </c>
      <c r="E114" s="39"/>
      <c r="F114" s="190" t="s">
        <v>646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150</v>
      </c>
      <c r="AU114" s="20" t="s">
        <v>82</v>
      </c>
    </row>
    <row r="115" spans="1:65" s="2" customFormat="1" ht="16.5" customHeight="1">
      <c r="A115" s="37"/>
      <c r="B115" s="38"/>
      <c r="C115" s="176" t="s">
        <v>244</v>
      </c>
      <c r="D115" s="176" t="s">
        <v>143</v>
      </c>
      <c r="E115" s="177" t="s">
        <v>647</v>
      </c>
      <c r="F115" s="178" t="s">
        <v>648</v>
      </c>
      <c r="G115" s="179" t="s">
        <v>507</v>
      </c>
      <c r="H115" s="180">
        <v>1</v>
      </c>
      <c r="I115" s="181"/>
      <c r="J115" s="182">
        <f>ROUND(I115*H115,2)</f>
        <v>0</v>
      </c>
      <c r="K115" s="178" t="s">
        <v>147</v>
      </c>
      <c r="L115" s="42"/>
      <c r="M115" s="183" t="s">
        <v>19</v>
      </c>
      <c r="N115" s="184" t="s">
        <v>43</v>
      </c>
      <c r="O115" s="67"/>
      <c r="P115" s="185">
        <f>O115*H115</f>
        <v>0</v>
      </c>
      <c r="Q115" s="185">
        <v>5.6999999999999998E-4</v>
      </c>
      <c r="R115" s="185">
        <f>Q115*H115</f>
        <v>5.6999999999999998E-4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256</v>
      </c>
      <c r="AT115" s="187" t="s">
        <v>143</v>
      </c>
      <c r="AU115" s="187" t="s">
        <v>82</v>
      </c>
      <c r="AY115" s="20" t="s">
        <v>141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80</v>
      </c>
      <c r="BK115" s="188">
        <f>ROUND(I115*H115,2)</f>
        <v>0</v>
      </c>
      <c r="BL115" s="20" t="s">
        <v>256</v>
      </c>
      <c r="BM115" s="187" t="s">
        <v>328</v>
      </c>
    </row>
    <row r="116" spans="1:65" s="2" customFormat="1" ht="11.25">
      <c r="A116" s="37"/>
      <c r="B116" s="38"/>
      <c r="C116" s="39"/>
      <c r="D116" s="189" t="s">
        <v>150</v>
      </c>
      <c r="E116" s="39"/>
      <c r="F116" s="190" t="s">
        <v>649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150</v>
      </c>
      <c r="AU116" s="20" t="s">
        <v>82</v>
      </c>
    </row>
    <row r="117" spans="1:65" s="2" customFormat="1" ht="16.5" customHeight="1">
      <c r="A117" s="37"/>
      <c r="B117" s="38"/>
      <c r="C117" s="176" t="s">
        <v>251</v>
      </c>
      <c r="D117" s="176" t="s">
        <v>143</v>
      </c>
      <c r="E117" s="177" t="s">
        <v>650</v>
      </c>
      <c r="F117" s="178" t="s">
        <v>651</v>
      </c>
      <c r="G117" s="179" t="s">
        <v>507</v>
      </c>
      <c r="H117" s="180">
        <v>4</v>
      </c>
      <c r="I117" s="181"/>
      <c r="J117" s="182">
        <f>ROUND(I117*H117,2)</f>
        <v>0</v>
      </c>
      <c r="K117" s="178" t="s">
        <v>147</v>
      </c>
      <c r="L117" s="42"/>
      <c r="M117" s="183" t="s">
        <v>19</v>
      </c>
      <c r="N117" s="184" t="s">
        <v>43</v>
      </c>
      <c r="O117" s="67"/>
      <c r="P117" s="185">
        <f>O117*H117</f>
        <v>0</v>
      </c>
      <c r="Q117" s="185">
        <v>3.4000000000000002E-4</v>
      </c>
      <c r="R117" s="185">
        <f>Q117*H117</f>
        <v>1.3600000000000001E-3</v>
      </c>
      <c r="S117" s="185">
        <v>0</v>
      </c>
      <c r="T117" s="18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256</v>
      </c>
      <c r="AT117" s="187" t="s">
        <v>143</v>
      </c>
      <c r="AU117" s="187" t="s">
        <v>82</v>
      </c>
      <c r="AY117" s="20" t="s">
        <v>141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20" t="s">
        <v>80</v>
      </c>
      <c r="BK117" s="188">
        <f>ROUND(I117*H117,2)</f>
        <v>0</v>
      </c>
      <c r="BL117" s="20" t="s">
        <v>256</v>
      </c>
      <c r="BM117" s="187" t="s">
        <v>342</v>
      </c>
    </row>
    <row r="118" spans="1:65" s="2" customFormat="1" ht="11.25">
      <c r="A118" s="37"/>
      <c r="B118" s="38"/>
      <c r="C118" s="39"/>
      <c r="D118" s="189" t="s">
        <v>150</v>
      </c>
      <c r="E118" s="39"/>
      <c r="F118" s="190" t="s">
        <v>652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150</v>
      </c>
      <c r="AU118" s="20" t="s">
        <v>82</v>
      </c>
    </row>
    <row r="119" spans="1:65" s="2" customFormat="1" ht="16.5" customHeight="1">
      <c r="A119" s="37"/>
      <c r="B119" s="38"/>
      <c r="C119" s="176" t="s">
        <v>256</v>
      </c>
      <c r="D119" s="176" t="s">
        <v>143</v>
      </c>
      <c r="E119" s="177" t="s">
        <v>653</v>
      </c>
      <c r="F119" s="178" t="s">
        <v>654</v>
      </c>
      <c r="G119" s="179" t="s">
        <v>507</v>
      </c>
      <c r="H119" s="180">
        <v>3</v>
      </c>
      <c r="I119" s="181"/>
      <c r="J119" s="182">
        <f>ROUND(I119*H119,2)</f>
        <v>0</v>
      </c>
      <c r="K119" s="178" t="s">
        <v>147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5.0000000000000001E-4</v>
      </c>
      <c r="R119" s="185">
        <f>Q119*H119</f>
        <v>1.5E-3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256</v>
      </c>
      <c r="AT119" s="187" t="s">
        <v>143</v>
      </c>
      <c r="AU119" s="187" t="s">
        <v>82</v>
      </c>
      <c r="AY119" s="20" t="s">
        <v>141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80</v>
      </c>
      <c r="BK119" s="188">
        <f>ROUND(I119*H119,2)</f>
        <v>0</v>
      </c>
      <c r="BL119" s="20" t="s">
        <v>256</v>
      </c>
      <c r="BM119" s="187" t="s">
        <v>357</v>
      </c>
    </row>
    <row r="120" spans="1:65" s="2" customFormat="1" ht="11.25">
      <c r="A120" s="37"/>
      <c r="B120" s="38"/>
      <c r="C120" s="39"/>
      <c r="D120" s="189" t="s">
        <v>150</v>
      </c>
      <c r="E120" s="39"/>
      <c r="F120" s="190" t="s">
        <v>655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150</v>
      </c>
      <c r="AU120" s="20" t="s">
        <v>82</v>
      </c>
    </row>
    <row r="121" spans="1:65" s="2" customFormat="1" ht="16.5" customHeight="1">
      <c r="A121" s="37"/>
      <c r="B121" s="38"/>
      <c r="C121" s="176" t="s">
        <v>261</v>
      </c>
      <c r="D121" s="176" t="s">
        <v>143</v>
      </c>
      <c r="E121" s="177" t="s">
        <v>656</v>
      </c>
      <c r="F121" s="178" t="s">
        <v>657</v>
      </c>
      <c r="G121" s="179" t="s">
        <v>507</v>
      </c>
      <c r="H121" s="180">
        <v>2</v>
      </c>
      <c r="I121" s="181"/>
      <c r="J121" s="182">
        <f>ROUND(I121*H121,2)</f>
        <v>0</v>
      </c>
      <c r="K121" s="178" t="s">
        <v>147</v>
      </c>
      <c r="L121" s="42"/>
      <c r="M121" s="183" t="s">
        <v>19</v>
      </c>
      <c r="N121" s="184" t="s">
        <v>43</v>
      </c>
      <c r="O121" s="67"/>
      <c r="P121" s="185">
        <f>O121*H121</f>
        <v>0</v>
      </c>
      <c r="Q121" s="185">
        <v>5.1999999999999995E-4</v>
      </c>
      <c r="R121" s="185">
        <f>Q121*H121</f>
        <v>1.0399999999999999E-3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256</v>
      </c>
      <c r="AT121" s="187" t="s">
        <v>143</v>
      </c>
      <c r="AU121" s="187" t="s">
        <v>82</v>
      </c>
      <c r="AY121" s="20" t="s">
        <v>141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80</v>
      </c>
      <c r="BK121" s="188">
        <f>ROUND(I121*H121,2)</f>
        <v>0</v>
      </c>
      <c r="BL121" s="20" t="s">
        <v>256</v>
      </c>
      <c r="BM121" s="187" t="s">
        <v>368</v>
      </c>
    </row>
    <row r="122" spans="1:65" s="2" customFormat="1" ht="11.25">
      <c r="A122" s="37"/>
      <c r="B122" s="38"/>
      <c r="C122" s="39"/>
      <c r="D122" s="189" t="s">
        <v>150</v>
      </c>
      <c r="E122" s="39"/>
      <c r="F122" s="190" t="s">
        <v>658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150</v>
      </c>
      <c r="AU122" s="20" t="s">
        <v>82</v>
      </c>
    </row>
    <row r="123" spans="1:65" s="2" customFormat="1" ht="24.2" customHeight="1">
      <c r="A123" s="37"/>
      <c r="B123" s="38"/>
      <c r="C123" s="176" t="s">
        <v>266</v>
      </c>
      <c r="D123" s="176" t="s">
        <v>143</v>
      </c>
      <c r="E123" s="177" t="s">
        <v>659</v>
      </c>
      <c r="F123" s="178" t="s">
        <v>660</v>
      </c>
      <c r="G123" s="179" t="s">
        <v>507</v>
      </c>
      <c r="H123" s="180">
        <v>1</v>
      </c>
      <c r="I123" s="181"/>
      <c r="J123" s="182">
        <f>ROUND(I123*H123,2)</f>
        <v>0</v>
      </c>
      <c r="K123" s="178" t="s">
        <v>147</v>
      </c>
      <c r="L123" s="42"/>
      <c r="M123" s="183" t="s">
        <v>19</v>
      </c>
      <c r="N123" s="184" t="s">
        <v>43</v>
      </c>
      <c r="O123" s="67"/>
      <c r="P123" s="185">
        <f>O123*H123</f>
        <v>0</v>
      </c>
      <c r="Q123" s="185">
        <v>5.4000000000000001E-4</v>
      </c>
      <c r="R123" s="185">
        <f>Q123*H123</f>
        <v>5.4000000000000001E-4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256</v>
      </c>
      <c r="AT123" s="187" t="s">
        <v>143</v>
      </c>
      <c r="AU123" s="187" t="s">
        <v>82</v>
      </c>
      <c r="AY123" s="20" t="s">
        <v>141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80</v>
      </c>
      <c r="BK123" s="188">
        <f>ROUND(I123*H123,2)</f>
        <v>0</v>
      </c>
      <c r="BL123" s="20" t="s">
        <v>256</v>
      </c>
      <c r="BM123" s="187" t="s">
        <v>382</v>
      </c>
    </row>
    <row r="124" spans="1:65" s="2" customFormat="1" ht="11.25">
      <c r="A124" s="37"/>
      <c r="B124" s="38"/>
      <c r="C124" s="39"/>
      <c r="D124" s="189" t="s">
        <v>150</v>
      </c>
      <c r="E124" s="39"/>
      <c r="F124" s="190" t="s">
        <v>661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150</v>
      </c>
      <c r="AU124" s="20" t="s">
        <v>82</v>
      </c>
    </row>
    <row r="125" spans="1:65" s="2" customFormat="1" ht="16.5" customHeight="1">
      <c r="A125" s="37"/>
      <c r="B125" s="38"/>
      <c r="C125" s="176" t="s">
        <v>272</v>
      </c>
      <c r="D125" s="176" t="s">
        <v>143</v>
      </c>
      <c r="E125" s="177" t="s">
        <v>662</v>
      </c>
      <c r="F125" s="178" t="s">
        <v>663</v>
      </c>
      <c r="G125" s="179" t="s">
        <v>507</v>
      </c>
      <c r="H125" s="180">
        <v>3</v>
      </c>
      <c r="I125" s="181"/>
      <c r="J125" s="182">
        <f>ROUND(I125*H125,2)</f>
        <v>0</v>
      </c>
      <c r="K125" s="178" t="s">
        <v>147</v>
      </c>
      <c r="L125" s="42"/>
      <c r="M125" s="183" t="s">
        <v>19</v>
      </c>
      <c r="N125" s="184" t="s">
        <v>43</v>
      </c>
      <c r="O125" s="67"/>
      <c r="P125" s="185">
        <f>O125*H125</f>
        <v>0</v>
      </c>
      <c r="Q125" s="185">
        <v>1.47E-3</v>
      </c>
      <c r="R125" s="185">
        <f>Q125*H125</f>
        <v>4.4099999999999999E-3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256</v>
      </c>
      <c r="AT125" s="187" t="s">
        <v>143</v>
      </c>
      <c r="AU125" s="187" t="s">
        <v>82</v>
      </c>
      <c r="AY125" s="20" t="s">
        <v>141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20" t="s">
        <v>80</v>
      </c>
      <c r="BK125" s="188">
        <f>ROUND(I125*H125,2)</f>
        <v>0</v>
      </c>
      <c r="BL125" s="20" t="s">
        <v>256</v>
      </c>
      <c r="BM125" s="187" t="s">
        <v>326</v>
      </c>
    </row>
    <row r="126" spans="1:65" s="2" customFormat="1" ht="11.25">
      <c r="A126" s="37"/>
      <c r="B126" s="38"/>
      <c r="C126" s="39"/>
      <c r="D126" s="189" t="s">
        <v>150</v>
      </c>
      <c r="E126" s="39"/>
      <c r="F126" s="190" t="s">
        <v>664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150</v>
      </c>
      <c r="AU126" s="20" t="s">
        <v>82</v>
      </c>
    </row>
    <row r="127" spans="1:65" s="2" customFormat="1" ht="24.2" customHeight="1">
      <c r="A127" s="37"/>
      <c r="B127" s="38"/>
      <c r="C127" s="176" t="s">
        <v>277</v>
      </c>
      <c r="D127" s="176" t="s">
        <v>143</v>
      </c>
      <c r="E127" s="177" t="s">
        <v>665</v>
      </c>
      <c r="F127" s="178" t="s">
        <v>666</v>
      </c>
      <c r="G127" s="179" t="s">
        <v>209</v>
      </c>
      <c r="H127" s="180">
        <v>1.0999999999999999E-2</v>
      </c>
      <c r="I127" s="181"/>
      <c r="J127" s="182">
        <f>ROUND(I127*H127,2)</f>
        <v>0</v>
      </c>
      <c r="K127" s="178" t="s">
        <v>147</v>
      </c>
      <c r="L127" s="42"/>
      <c r="M127" s="183" t="s">
        <v>19</v>
      </c>
      <c r="N127" s="184" t="s">
        <v>43</v>
      </c>
      <c r="O127" s="67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256</v>
      </c>
      <c r="AT127" s="187" t="s">
        <v>143</v>
      </c>
      <c r="AU127" s="187" t="s">
        <v>82</v>
      </c>
      <c r="AY127" s="20" t="s">
        <v>141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80</v>
      </c>
      <c r="BK127" s="188">
        <f>ROUND(I127*H127,2)</f>
        <v>0</v>
      </c>
      <c r="BL127" s="20" t="s">
        <v>256</v>
      </c>
      <c r="BM127" s="187" t="s">
        <v>405</v>
      </c>
    </row>
    <row r="128" spans="1:65" s="2" customFormat="1" ht="11.25">
      <c r="A128" s="37"/>
      <c r="B128" s="38"/>
      <c r="C128" s="39"/>
      <c r="D128" s="189" t="s">
        <v>150</v>
      </c>
      <c r="E128" s="39"/>
      <c r="F128" s="190" t="s">
        <v>667</v>
      </c>
      <c r="G128" s="39"/>
      <c r="H128" s="39"/>
      <c r="I128" s="191"/>
      <c r="J128" s="39"/>
      <c r="K128" s="39"/>
      <c r="L128" s="42"/>
      <c r="M128" s="192"/>
      <c r="N128" s="193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150</v>
      </c>
      <c r="AU128" s="20" t="s">
        <v>82</v>
      </c>
    </row>
    <row r="129" spans="1:65" s="12" customFormat="1" ht="25.9" customHeight="1">
      <c r="B129" s="160"/>
      <c r="C129" s="161"/>
      <c r="D129" s="162" t="s">
        <v>71</v>
      </c>
      <c r="E129" s="163" t="s">
        <v>539</v>
      </c>
      <c r="F129" s="163" t="s">
        <v>540</v>
      </c>
      <c r="G129" s="161"/>
      <c r="H129" s="161"/>
      <c r="I129" s="164"/>
      <c r="J129" s="165">
        <f>BK129</f>
        <v>0</v>
      </c>
      <c r="K129" s="161"/>
      <c r="L129" s="166"/>
      <c r="M129" s="167"/>
      <c r="N129" s="168"/>
      <c r="O129" s="168"/>
      <c r="P129" s="169">
        <f>SUM(P130:P134)</f>
        <v>0</v>
      </c>
      <c r="Q129" s="168"/>
      <c r="R129" s="169">
        <f>SUM(R130:R134)</f>
        <v>0</v>
      </c>
      <c r="S129" s="168"/>
      <c r="T129" s="170">
        <f>SUM(T130:T134)</f>
        <v>0</v>
      </c>
      <c r="AR129" s="171" t="s">
        <v>148</v>
      </c>
      <c r="AT129" s="172" t="s">
        <v>71</v>
      </c>
      <c r="AU129" s="172" t="s">
        <v>72</v>
      </c>
      <c r="AY129" s="171" t="s">
        <v>141</v>
      </c>
      <c r="BK129" s="173">
        <f>SUM(BK130:BK134)</f>
        <v>0</v>
      </c>
    </row>
    <row r="130" spans="1:65" s="2" customFormat="1" ht="16.5" customHeight="1">
      <c r="A130" s="37"/>
      <c r="B130" s="38"/>
      <c r="C130" s="176" t="s">
        <v>7</v>
      </c>
      <c r="D130" s="176" t="s">
        <v>143</v>
      </c>
      <c r="E130" s="177" t="s">
        <v>668</v>
      </c>
      <c r="F130" s="178" t="s">
        <v>669</v>
      </c>
      <c r="G130" s="179" t="s">
        <v>670</v>
      </c>
      <c r="H130" s="180">
        <v>1</v>
      </c>
      <c r="I130" s="181"/>
      <c r="J130" s="182">
        <f>ROUND(I130*H130,2)</f>
        <v>0</v>
      </c>
      <c r="K130" s="178" t="s">
        <v>19</v>
      </c>
      <c r="L130" s="42"/>
      <c r="M130" s="183" t="s">
        <v>19</v>
      </c>
      <c r="N130" s="184" t="s">
        <v>43</v>
      </c>
      <c r="O130" s="67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544</v>
      </c>
      <c r="AT130" s="187" t="s">
        <v>143</v>
      </c>
      <c r="AU130" s="187" t="s">
        <v>80</v>
      </c>
      <c r="AY130" s="20" t="s">
        <v>141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20" t="s">
        <v>80</v>
      </c>
      <c r="BK130" s="188">
        <f>ROUND(I130*H130,2)</f>
        <v>0</v>
      </c>
      <c r="BL130" s="20" t="s">
        <v>544</v>
      </c>
      <c r="BM130" s="187" t="s">
        <v>422</v>
      </c>
    </row>
    <row r="131" spans="1:65" s="2" customFormat="1" ht="16.5" customHeight="1">
      <c r="A131" s="37"/>
      <c r="B131" s="38"/>
      <c r="C131" s="176" t="s">
        <v>286</v>
      </c>
      <c r="D131" s="176" t="s">
        <v>143</v>
      </c>
      <c r="E131" s="177" t="s">
        <v>671</v>
      </c>
      <c r="F131" s="178" t="s">
        <v>672</v>
      </c>
      <c r="G131" s="179" t="s">
        <v>670</v>
      </c>
      <c r="H131" s="180">
        <v>5</v>
      </c>
      <c r="I131" s="181"/>
      <c r="J131" s="182">
        <f>ROUND(I131*H131,2)</f>
        <v>0</v>
      </c>
      <c r="K131" s="178" t="s">
        <v>19</v>
      </c>
      <c r="L131" s="42"/>
      <c r="M131" s="183" t="s">
        <v>19</v>
      </c>
      <c r="N131" s="184" t="s">
        <v>43</v>
      </c>
      <c r="O131" s="67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544</v>
      </c>
      <c r="AT131" s="187" t="s">
        <v>143</v>
      </c>
      <c r="AU131" s="187" t="s">
        <v>80</v>
      </c>
      <c r="AY131" s="20" t="s">
        <v>141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80</v>
      </c>
      <c r="BK131" s="188">
        <f>ROUND(I131*H131,2)</f>
        <v>0</v>
      </c>
      <c r="BL131" s="20" t="s">
        <v>544</v>
      </c>
      <c r="BM131" s="187" t="s">
        <v>435</v>
      </c>
    </row>
    <row r="132" spans="1:65" s="2" customFormat="1" ht="16.5" customHeight="1">
      <c r="A132" s="37"/>
      <c r="B132" s="38"/>
      <c r="C132" s="176" t="s">
        <v>296</v>
      </c>
      <c r="D132" s="176" t="s">
        <v>143</v>
      </c>
      <c r="E132" s="177" t="s">
        <v>673</v>
      </c>
      <c r="F132" s="178" t="s">
        <v>674</v>
      </c>
      <c r="G132" s="179" t="s">
        <v>670</v>
      </c>
      <c r="H132" s="180">
        <v>10</v>
      </c>
      <c r="I132" s="181"/>
      <c r="J132" s="182">
        <f>ROUND(I132*H132,2)</f>
        <v>0</v>
      </c>
      <c r="K132" s="178" t="s">
        <v>19</v>
      </c>
      <c r="L132" s="42"/>
      <c r="M132" s="183" t="s">
        <v>19</v>
      </c>
      <c r="N132" s="184" t="s">
        <v>43</v>
      </c>
      <c r="O132" s="67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544</v>
      </c>
      <c r="AT132" s="187" t="s">
        <v>143</v>
      </c>
      <c r="AU132" s="187" t="s">
        <v>80</v>
      </c>
      <c r="AY132" s="20" t="s">
        <v>141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20" t="s">
        <v>80</v>
      </c>
      <c r="BK132" s="188">
        <f>ROUND(I132*H132,2)</f>
        <v>0</v>
      </c>
      <c r="BL132" s="20" t="s">
        <v>544</v>
      </c>
      <c r="BM132" s="187" t="s">
        <v>448</v>
      </c>
    </row>
    <row r="133" spans="1:65" s="2" customFormat="1" ht="16.5" customHeight="1">
      <c r="A133" s="37"/>
      <c r="B133" s="38"/>
      <c r="C133" s="176" t="s">
        <v>302</v>
      </c>
      <c r="D133" s="176" t="s">
        <v>143</v>
      </c>
      <c r="E133" s="177" t="s">
        <v>675</v>
      </c>
      <c r="F133" s="178" t="s">
        <v>676</v>
      </c>
      <c r="G133" s="179" t="s">
        <v>670</v>
      </c>
      <c r="H133" s="180">
        <v>8</v>
      </c>
      <c r="I133" s="181"/>
      <c r="J133" s="182">
        <f>ROUND(I133*H133,2)</f>
        <v>0</v>
      </c>
      <c r="K133" s="178" t="s">
        <v>19</v>
      </c>
      <c r="L133" s="42"/>
      <c r="M133" s="183" t="s">
        <v>19</v>
      </c>
      <c r="N133" s="184" t="s">
        <v>43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544</v>
      </c>
      <c r="AT133" s="187" t="s">
        <v>143</v>
      </c>
      <c r="AU133" s="187" t="s">
        <v>80</v>
      </c>
      <c r="AY133" s="20" t="s">
        <v>141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80</v>
      </c>
      <c r="BK133" s="188">
        <f>ROUND(I133*H133,2)</f>
        <v>0</v>
      </c>
      <c r="BL133" s="20" t="s">
        <v>544</v>
      </c>
      <c r="BM133" s="187" t="s">
        <v>459</v>
      </c>
    </row>
    <row r="134" spans="1:65" s="2" customFormat="1" ht="16.5" customHeight="1">
      <c r="A134" s="37"/>
      <c r="B134" s="38"/>
      <c r="C134" s="176" t="s">
        <v>307</v>
      </c>
      <c r="D134" s="176" t="s">
        <v>143</v>
      </c>
      <c r="E134" s="177" t="s">
        <v>677</v>
      </c>
      <c r="F134" s="178" t="s">
        <v>678</v>
      </c>
      <c r="G134" s="179" t="s">
        <v>670</v>
      </c>
      <c r="H134" s="180">
        <v>72</v>
      </c>
      <c r="I134" s="181"/>
      <c r="J134" s="182">
        <f>ROUND(I134*H134,2)</f>
        <v>0</v>
      </c>
      <c r="K134" s="178" t="s">
        <v>19</v>
      </c>
      <c r="L134" s="42"/>
      <c r="M134" s="252" t="s">
        <v>19</v>
      </c>
      <c r="N134" s="253" t="s">
        <v>43</v>
      </c>
      <c r="O134" s="250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544</v>
      </c>
      <c r="AT134" s="187" t="s">
        <v>143</v>
      </c>
      <c r="AU134" s="187" t="s">
        <v>80</v>
      </c>
      <c r="AY134" s="20" t="s">
        <v>141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80</v>
      </c>
      <c r="BK134" s="188">
        <f>ROUND(I134*H134,2)</f>
        <v>0</v>
      </c>
      <c r="BL134" s="20" t="s">
        <v>544</v>
      </c>
      <c r="BM134" s="187" t="s">
        <v>475</v>
      </c>
    </row>
    <row r="135" spans="1:65" s="2" customFormat="1" ht="6.95" customHeight="1">
      <c r="A135" s="37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42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algorithmName="SHA-512" hashValue="jB8EJ5BByuSwyaQ7AejjFMBY85gL2vHLimCawaqS1kiympFlaHdC4Wo6a4+7Kp4IL1O9ZdsWHrqQzojUeCEnvA==" saltValue="CMHFLEg6dJlxqzk3kYIvorzq27O81tTvihwoQ2vpCKQ4RftWhnF492TYrvtwNshyZC09R34Kq6F5VwrYWLR/6Q==" spinCount="100000" sheet="1" objects="1" scenarios="1" formatColumns="0" formatRows="0" autoFilter="0"/>
  <autoFilter ref="C83:K13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2" r:id="rId3"/>
    <hyperlink ref="F94" r:id="rId4"/>
    <hyperlink ref="F96" r:id="rId5"/>
    <hyperlink ref="F98" r:id="rId6"/>
    <hyperlink ref="F101" r:id="rId7"/>
    <hyperlink ref="F103" r:id="rId8"/>
    <hyperlink ref="F105" r:id="rId9"/>
    <hyperlink ref="F107" r:id="rId10"/>
    <hyperlink ref="F109" r:id="rId11"/>
    <hyperlink ref="F112" r:id="rId12"/>
    <hyperlink ref="F114" r:id="rId13"/>
    <hyperlink ref="F116" r:id="rId14"/>
    <hyperlink ref="F118" r:id="rId15"/>
    <hyperlink ref="F120" r:id="rId16"/>
    <hyperlink ref="F122" r:id="rId17"/>
    <hyperlink ref="F124" r:id="rId18"/>
    <hyperlink ref="F126" r:id="rId19"/>
    <hyperlink ref="F128" r:id="rId2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0" t="s">
        <v>94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98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3" t="str">
        <f>'Rekapitulace stavby'!K6</f>
        <v>Úprava areálu - středisko Rudíkov</v>
      </c>
      <c r="F7" s="384"/>
      <c r="G7" s="384"/>
      <c r="H7" s="384"/>
      <c r="L7" s="23"/>
    </row>
    <row r="8" spans="1:46" s="2" customFormat="1" ht="12" customHeight="1">
      <c r="A8" s="37"/>
      <c r="B8" s="42"/>
      <c r="C8" s="37"/>
      <c r="D8" s="108" t="s">
        <v>99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5" t="s">
        <v>679</v>
      </c>
      <c r="F9" s="386"/>
      <c r="G9" s="386"/>
      <c r="H9" s="386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8. 7. 2024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7" t="str">
        <f>'Rekapitulace stavby'!E14</f>
        <v>Vyplň údaj</v>
      </c>
      <c r="F18" s="388"/>
      <c r="G18" s="388"/>
      <c r="H18" s="388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597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9" t="s">
        <v>19</v>
      </c>
      <c r="F27" s="389"/>
      <c r="G27" s="389"/>
      <c r="H27" s="38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ROUND((SUM(BE84:BE141)),  2)</f>
        <v>0</v>
      </c>
      <c r="G33" s="37"/>
      <c r="H33" s="37"/>
      <c r="I33" s="121">
        <v>0.21</v>
      </c>
      <c r="J33" s="120">
        <f>ROUND(((SUM(BE84:BE141))*I33),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ROUND((SUM(BF84:BF141)),  2)</f>
        <v>0</v>
      </c>
      <c r="G34" s="37"/>
      <c r="H34" s="37"/>
      <c r="I34" s="121">
        <v>0.12</v>
      </c>
      <c r="J34" s="120">
        <f>ROUND(((SUM(BF84:BF141))*I34),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ROUND((SUM(BG84:BG141)),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ROUND((SUM(BH84:BH141)),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ROUND((SUM(BI84:BI141)),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101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0" t="str">
        <f>E7</f>
        <v>Úprava areálu - středisko Rudíkov</v>
      </c>
      <c r="F48" s="391"/>
      <c r="G48" s="391"/>
      <c r="H48" s="391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99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3" t="str">
        <f>E9</f>
        <v>05 - VZD</v>
      </c>
      <c r="F50" s="392"/>
      <c r="G50" s="392"/>
      <c r="H50" s="39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Rudíkov</v>
      </c>
      <c r="G52" s="39"/>
      <c r="H52" s="39"/>
      <c r="I52" s="32" t="s">
        <v>23</v>
      </c>
      <c r="J52" s="62" t="str">
        <f>IF(J12="","",J12)</f>
        <v>8. 7. 2024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KSÚSV, př.org., Kosovská 1122/16, Jihlava 58601</v>
      </c>
      <c r="G54" s="39"/>
      <c r="H54" s="39"/>
      <c r="I54" s="32" t="s">
        <v>31</v>
      </c>
      <c r="J54" s="35" t="str">
        <f>E21</f>
        <v>Obchodní projekt Jihlůava, spol.s 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Ing.Jiří Jánský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102</v>
      </c>
      <c r="D57" s="134"/>
      <c r="E57" s="134"/>
      <c r="F57" s="134"/>
      <c r="G57" s="134"/>
      <c r="H57" s="134"/>
      <c r="I57" s="134"/>
      <c r="J57" s="135" t="s">
        <v>103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104</v>
      </c>
    </row>
    <row r="60" spans="1:47" s="9" customFormat="1" ht="24.95" customHeight="1">
      <c r="B60" s="137"/>
      <c r="C60" s="138"/>
      <c r="D60" s="139" t="s">
        <v>680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681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682</v>
      </c>
      <c r="E62" s="146"/>
      <c r="F62" s="146"/>
      <c r="G62" s="146"/>
      <c r="H62" s="146"/>
      <c r="I62" s="146"/>
      <c r="J62" s="147">
        <f>J124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683</v>
      </c>
      <c r="E63" s="146"/>
      <c r="F63" s="146"/>
      <c r="G63" s="146"/>
      <c r="H63" s="146"/>
      <c r="I63" s="146"/>
      <c r="J63" s="147">
        <f>J129</f>
        <v>0</v>
      </c>
      <c r="K63" s="144"/>
      <c r="L63" s="148"/>
    </row>
    <row r="64" spans="1:47" s="9" customFormat="1" ht="24.95" customHeight="1">
      <c r="B64" s="137"/>
      <c r="C64" s="138"/>
      <c r="D64" s="139" t="s">
        <v>684</v>
      </c>
      <c r="E64" s="140"/>
      <c r="F64" s="140"/>
      <c r="G64" s="140"/>
      <c r="H64" s="140"/>
      <c r="I64" s="140"/>
      <c r="J64" s="141">
        <f>J136</f>
        <v>0</v>
      </c>
      <c r="K64" s="138"/>
      <c r="L64" s="142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126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0" t="str">
        <f>E7</f>
        <v>Úprava areálu - středisko Rudíkov</v>
      </c>
      <c r="F74" s="391"/>
      <c r="G74" s="391"/>
      <c r="H74" s="391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99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3" t="str">
        <f>E9</f>
        <v>05 - VZD</v>
      </c>
      <c r="F76" s="392"/>
      <c r="G76" s="392"/>
      <c r="H76" s="392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Rudíkov</v>
      </c>
      <c r="G78" s="39"/>
      <c r="H78" s="39"/>
      <c r="I78" s="32" t="s">
        <v>23</v>
      </c>
      <c r="J78" s="62" t="str">
        <f>IF(J12="","",J12)</f>
        <v>8. 7. 2024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25</v>
      </c>
      <c r="D80" s="39"/>
      <c r="E80" s="39"/>
      <c r="F80" s="30" t="str">
        <f>E15</f>
        <v>KSÚSV, př.org., Kosovská 1122/16, Jihlava 58601</v>
      </c>
      <c r="G80" s="39"/>
      <c r="H80" s="39"/>
      <c r="I80" s="32" t="s">
        <v>31</v>
      </c>
      <c r="J80" s="35" t="str">
        <f>E21</f>
        <v>Obchodní projekt Jihlůava, spol.s r.o.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29</v>
      </c>
      <c r="D81" s="39"/>
      <c r="E81" s="39"/>
      <c r="F81" s="30" t="str">
        <f>IF(E18="","",E18)</f>
        <v>Vyplň údaj</v>
      </c>
      <c r="G81" s="39"/>
      <c r="H81" s="39"/>
      <c r="I81" s="32" t="s">
        <v>34</v>
      </c>
      <c r="J81" s="35" t="str">
        <f>E24</f>
        <v>Ing.Jiří Jánský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127</v>
      </c>
      <c r="D83" s="152" t="s">
        <v>57</v>
      </c>
      <c r="E83" s="152" t="s">
        <v>53</v>
      </c>
      <c r="F83" s="152" t="s">
        <v>54</v>
      </c>
      <c r="G83" s="152" t="s">
        <v>128</v>
      </c>
      <c r="H83" s="152" t="s">
        <v>129</v>
      </c>
      <c r="I83" s="152" t="s">
        <v>130</v>
      </c>
      <c r="J83" s="152" t="s">
        <v>103</v>
      </c>
      <c r="K83" s="153" t="s">
        <v>131</v>
      </c>
      <c r="L83" s="154"/>
      <c r="M83" s="71" t="s">
        <v>19</v>
      </c>
      <c r="N83" s="72" t="s">
        <v>42</v>
      </c>
      <c r="O83" s="72" t="s">
        <v>132</v>
      </c>
      <c r="P83" s="72" t="s">
        <v>133</v>
      </c>
      <c r="Q83" s="72" t="s">
        <v>134</v>
      </c>
      <c r="R83" s="72" t="s">
        <v>135</v>
      </c>
      <c r="S83" s="72" t="s">
        <v>136</v>
      </c>
      <c r="T83" s="73" t="s">
        <v>137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138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P85+P136</f>
        <v>0</v>
      </c>
      <c r="Q84" s="75"/>
      <c r="R84" s="157">
        <f>R85+R136</f>
        <v>9.1999999999999998E-3</v>
      </c>
      <c r="S84" s="75"/>
      <c r="T84" s="158">
        <f>T85+T136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71</v>
      </c>
      <c r="AU84" s="20" t="s">
        <v>104</v>
      </c>
      <c r="BK84" s="159">
        <f>BK85+BK136</f>
        <v>0</v>
      </c>
    </row>
    <row r="85" spans="1:65" s="12" customFormat="1" ht="25.9" customHeight="1">
      <c r="B85" s="160"/>
      <c r="C85" s="161"/>
      <c r="D85" s="162" t="s">
        <v>71</v>
      </c>
      <c r="E85" s="163" t="s">
        <v>568</v>
      </c>
      <c r="F85" s="163" t="s">
        <v>685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P86+P124+P129</f>
        <v>0</v>
      </c>
      <c r="Q85" s="168"/>
      <c r="R85" s="169">
        <f>R86+R124+R129</f>
        <v>9.1999999999999998E-3</v>
      </c>
      <c r="S85" s="168"/>
      <c r="T85" s="170">
        <f>T86+T124+T129</f>
        <v>0</v>
      </c>
      <c r="AR85" s="171" t="s">
        <v>82</v>
      </c>
      <c r="AT85" s="172" t="s">
        <v>71</v>
      </c>
      <c r="AU85" s="172" t="s">
        <v>72</v>
      </c>
      <c r="AY85" s="171" t="s">
        <v>141</v>
      </c>
      <c r="BK85" s="173">
        <f>BK86+BK124+BK129</f>
        <v>0</v>
      </c>
    </row>
    <row r="86" spans="1:65" s="12" customFormat="1" ht="22.9" customHeight="1">
      <c r="B86" s="160"/>
      <c r="C86" s="161"/>
      <c r="D86" s="162" t="s">
        <v>71</v>
      </c>
      <c r="E86" s="174" t="s">
        <v>570</v>
      </c>
      <c r="F86" s="174" t="s">
        <v>686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SUM(P87:P123)</f>
        <v>0</v>
      </c>
      <c r="Q86" s="168"/>
      <c r="R86" s="169">
        <f>SUM(R87:R123)</f>
        <v>1.0399999999999999E-3</v>
      </c>
      <c r="S86" s="168"/>
      <c r="T86" s="170">
        <f>SUM(T87:T123)</f>
        <v>0</v>
      </c>
      <c r="AR86" s="171" t="s">
        <v>82</v>
      </c>
      <c r="AT86" s="172" t="s">
        <v>71</v>
      </c>
      <c r="AU86" s="172" t="s">
        <v>80</v>
      </c>
      <c r="AY86" s="171" t="s">
        <v>141</v>
      </c>
      <c r="BK86" s="173">
        <f>SUM(BK87:BK123)</f>
        <v>0</v>
      </c>
    </row>
    <row r="87" spans="1:65" s="2" customFormat="1" ht="37.9" customHeight="1">
      <c r="A87" s="37"/>
      <c r="B87" s="38"/>
      <c r="C87" s="176" t="s">
        <v>80</v>
      </c>
      <c r="D87" s="176" t="s">
        <v>143</v>
      </c>
      <c r="E87" s="177" t="s">
        <v>687</v>
      </c>
      <c r="F87" s="178" t="s">
        <v>688</v>
      </c>
      <c r="G87" s="179" t="s">
        <v>689</v>
      </c>
      <c r="H87" s="180">
        <v>1</v>
      </c>
      <c r="I87" s="181"/>
      <c r="J87" s="182">
        <f>ROUND(I87*H87,2)</f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256</v>
      </c>
      <c r="AT87" s="187" t="s">
        <v>143</v>
      </c>
      <c r="AU87" s="187" t="s">
        <v>82</v>
      </c>
      <c r="AY87" s="20" t="s">
        <v>141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80</v>
      </c>
      <c r="BK87" s="188">
        <f>ROUND(I87*H87,2)</f>
        <v>0</v>
      </c>
      <c r="BL87" s="20" t="s">
        <v>256</v>
      </c>
      <c r="BM87" s="187" t="s">
        <v>82</v>
      </c>
    </row>
    <row r="88" spans="1:65" s="2" customFormat="1" ht="24.2" customHeight="1">
      <c r="A88" s="37"/>
      <c r="B88" s="38"/>
      <c r="C88" s="176" t="s">
        <v>82</v>
      </c>
      <c r="D88" s="176" t="s">
        <v>143</v>
      </c>
      <c r="E88" s="177" t="s">
        <v>690</v>
      </c>
      <c r="F88" s="178" t="s">
        <v>691</v>
      </c>
      <c r="G88" s="179" t="s">
        <v>507</v>
      </c>
      <c r="H88" s="180">
        <v>1</v>
      </c>
      <c r="I88" s="181"/>
      <c r="J88" s="182">
        <f>ROUND(I88*H88,2)</f>
        <v>0</v>
      </c>
      <c r="K88" s="178" t="s">
        <v>147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256</v>
      </c>
      <c r="AT88" s="187" t="s">
        <v>143</v>
      </c>
      <c r="AU88" s="187" t="s">
        <v>82</v>
      </c>
      <c r="AY88" s="20" t="s">
        <v>141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256</v>
      </c>
      <c r="BM88" s="187" t="s">
        <v>148</v>
      </c>
    </row>
    <row r="89" spans="1:65" s="2" customFormat="1" ht="11.25">
      <c r="A89" s="37"/>
      <c r="B89" s="38"/>
      <c r="C89" s="39"/>
      <c r="D89" s="189" t="s">
        <v>150</v>
      </c>
      <c r="E89" s="39"/>
      <c r="F89" s="190" t="s">
        <v>692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150</v>
      </c>
      <c r="AU89" s="20" t="s">
        <v>82</v>
      </c>
    </row>
    <row r="90" spans="1:65" s="2" customFormat="1" ht="16.5" customHeight="1">
      <c r="A90" s="37"/>
      <c r="B90" s="38"/>
      <c r="C90" s="176" t="s">
        <v>158</v>
      </c>
      <c r="D90" s="176" t="s">
        <v>143</v>
      </c>
      <c r="E90" s="177" t="s">
        <v>693</v>
      </c>
      <c r="F90" s="178" t="s">
        <v>694</v>
      </c>
      <c r="G90" s="179" t="s">
        <v>695</v>
      </c>
      <c r="H90" s="180">
        <v>1</v>
      </c>
      <c r="I90" s="181"/>
      <c r="J90" s="182">
        <f>ROUND(I90*H90,2)</f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256</v>
      </c>
      <c r="AT90" s="187" t="s">
        <v>143</v>
      </c>
      <c r="AU90" s="187" t="s">
        <v>82</v>
      </c>
      <c r="AY90" s="20" t="s">
        <v>141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256</v>
      </c>
      <c r="BM90" s="187" t="s">
        <v>194</v>
      </c>
    </row>
    <row r="91" spans="1:65" s="2" customFormat="1" ht="16.5" customHeight="1">
      <c r="A91" s="37"/>
      <c r="B91" s="38"/>
      <c r="C91" s="176" t="s">
        <v>148</v>
      </c>
      <c r="D91" s="176" t="s">
        <v>143</v>
      </c>
      <c r="E91" s="177" t="s">
        <v>696</v>
      </c>
      <c r="F91" s="178" t="s">
        <v>697</v>
      </c>
      <c r="G91" s="179" t="s">
        <v>698</v>
      </c>
      <c r="H91" s="180">
        <v>20</v>
      </c>
      <c r="I91" s="181"/>
      <c r="J91" s="182">
        <f>ROUND(I91*H91,2)</f>
        <v>0</v>
      </c>
      <c r="K91" s="178" t="s">
        <v>19</v>
      </c>
      <c r="L91" s="42"/>
      <c r="M91" s="183" t="s">
        <v>19</v>
      </c>
      <c r="N91" s="184" t="s">
        <v>43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256</v>
      </c>
      <c r="AT91" s="187" t="s">
        <v>143</v>
      </c>
      <c r="AU91" s="187" t="s">
        <v>82</v>
      </c>
      <c r="AY91" s="20" t="s">
        <v>141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80</v>
      </c>
      <c r="BK91" s="188">
        <f>ROUND(I91*H91,2)</f>
        <v>0</v>
      </c>
      <c r="BL91" s="20" t="s">
        <v>256</v>
      </c>
      <c r="BM91" s="187" t="s">
        <v>206</v>
      </c>
    </row>
    <row r="92" spans="1:65" s="2" customFormat="1" ht="16.5" customHeight="1">
      <c r="A92" s="37"/>
      <c r="B92" s="38"/>
      <c r="C92" s="176" t="s">
        <v>184</v>
      </c>
      <c r="D92" s="176" t="s">
        <v>143</v>
      </c>
      <c r="E92" s="177" t="s">
        <v>699</v>
      </c>
      <c r="F92" s="178" t="s">
        <v>700</v>
      </c>
      <c r="G92" s="179" t="s">
        <v>701</v>
      </c>
      <c r="H92" s="180">
        <v>1</v>
      </c>
      <c r="I92" s="181"/>
      <c r="J92" s="182">
        <f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256</v>
      </c>
      <c r="AT92" s="187" t="s">
        <v>143</v>
      </c>
      <c r="AU92" s="187" t="s">
        <v>82</v>
      </c>
      <c r="AY92" s="20" t="s">
        <v>141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80</v>
      </c>
      <c r="BK92" s="188">
        <f>ROUND(I92*H92,2)</f>
        <v>0</v>
      </c>
      <c r="BL92" s="20" t="s">
        <v>256</v>
      </c>
      <c r="BM92" s="187" t="s">
        <v>221</v>
      </c>
    </row>
    <row r="93" spans="1:65" s="2" customFormat="1" ht="16.5" customHeight="1">
      <c r="A93" s="37"/>
      <c r="B93" s="38"/>
      <c r="C93" s="176" t="s">
        <v>194</v>
      </c>
      <c r="D93" s="176" t="s">
        <v>143</v>
      </c>
      <c r="E93" s="177" t="s">
        <v>702</v>
      </c>
      <c r="F93" s="178" t="s">
        <v>703</v>
      </c>
      <c r="G93" s="179" t="s">
        <v>19</v>
      </c>
      <c r="H93" s="180">
        <v>1</v>
      </c>
      <c r="I93" s="181"/>
      <c r="J93" s="182">
        <f>ROUND(I93*H93,2)</f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256</v>
      </c>
      <c r="AT93" s="187" t="s">
        <v>143</v>
      </c>
      <c r="AU93" s="187" t="s">
        <v>82</v>
      </c>
      <c r="AY93" s="20" t="s">
        <v>141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80</v>
      </c>
      <c r="BK93" s="188">
        <f>ROUND(I93*H93,2)</f>
        <v>0</v>
      </c>
      <c r="BL93" s="20" t="s">
        <v>256</v>
      </c>
      <c r="BM93" s="187" t="s">
        <v>8</v>
      </c>
    </row>
    <row r="94" spans="1:65" s="2" customFormat="1" ht="16.5" customHeight="1">
      <c r="A94" s="37"/>
      <c r="B94" s="38"/>
      <c r="C94" s="176" t="s">
        <v>201</v>
      </c>
      <c r="D94" s="176" t="s">
        <v>143</v>
      </c>
      <c r="E94" s="177" t="s">
        <v>704</v>
      </c>
      <c r="F94" s="178" t="s">
        <v>705</v>
      </c>
      <c r="G94" s="179" t="s">
        <v>507</v>
      </c>
      <c r="H94" s="180">
        <v>2</v>
      </c>
      <c r="I94" s="181"/>
      <c r="J94" s="182">
        <f>ROUND(I94*H94,2)</f>
        <v>0</v>
      </c>
      <c r="K94" s="178" t="s">
        <v>147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256</v>
      </c>
      <c r="AT94" s="187" t="s">
        <v>143</v>
      </c>
      <c r="AU94" s="187" t="s">
        <v>82</v>
      </c>
      <c r="AY94" s="20" t="s">
        <v>141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80</v>
      </c>
      <c r="BK94" s="188">
        <f>ROUND(I94*H94,2)</f>
        <v>0</v>
      </c>
      <c r="BL94" s="20" t="s">
        <v>256</v>
      </c>
      <c r="BM94" s="187" t="s">
        <v>244</v>
      </c>
    </row>
    <row r="95" spans="1:65" s="2" customFormat="1" ht="11.25">
      <c r="A95" s="37"/>
      <c r="B95" s="38"/>
      <c r="C95" s="39"/>
      <c r="D95" s="189" t="s">
        <v>150</v>
      </c>
      <c r="E95" s="39"/>
      <c r="F95" s="190" t="s">
        <v>706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150</v>
      </c>
      <c r="AU95" s="20" t="s">
        <v>82</v>
      </c>
    </row>
    <row r="96" spans="1:65" s="2" customFormat="1" ht="16.5" customHeight="1">
      <c r="A96" s="37"/>
      <c r="B96" s="38"/>
      <c r="C96" s="176" t="s">
        <v>206</v>
      </c>
      <c r="D96" s="176" t="s">
        <v>143</v>
      </c>
      <c r="E96" s="177" t="s">
        <v>707</v>
      </c>
      <c r="F96" s="178" t="s">
        <v>708</v>
      </c>
      <c r="G96" s="179" t="s">
        <v>695</v>
      </c>
      <c r="H96" s="180">
        <v>4</v>
      </c>
      <c r="I96" s="181"/>
      <c r="J96" s="182">
        <f>ROUND(I96*H96,2)</f>
        <v>0</v>
      </c>
      <c r="K96" s="178" t="s">
        <v>19</v>
      </c>
      <c r="L96" s="42"/>
      <c r="M96" s="183" t="s">
        <v>19</v>
      </c>
      <c r="N96" s="184" t="s">
        <v>43</v>
      </c>
      <c r="O96" s="67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256</v>
      </c>
      <c r="AT96" s="187" t="s">
        <v>143</v>
      </c>
      <c r="AU96" s="187" t="s">
        <v>82</v>
      </c>
      <c r="AY96" s="20" t="s">
        <v>141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80</v>
      </c>
      <c r="BK96" s="188">
        <f>ROUND(I96*H96,2)</f>
        <v>0</v>
      </c>
      <c r="BL96" s="20" t="s">
        <v>256</v>
      </c>
      <c r="BM96" s="187" t="s">
        <v>256</v>
      </c>
    </row>
    <row r="97" spans="1:65" s="2" customFormat="1" ht="21.75" customHeight="1">
      <c r="A97" s="37"/>
      <c r="B97" s="38"/>
      <c r="C97" s="176" t="s">
        <v>213</v>
      </c>
      <c r="D97" s="176" t="s">
        <v>143</v>
      </c>
      <c r="E97" s="177" t="s">
        <v>709</v>
      </c>
      <c r="F97" s="178" t="s">
        <v>710</v>
      </c>
      <c r="G97" s="179" t="s">
        <v>507</v>
      </c>
      <c r="H97" s="180">
        <v>4</v>
      </c>
      <c r="I97" s="181"/>
      <c r="J97" s="182">
        <f>ROUND(I97*H97,2)</f>
        <v>0</v>
      </c>
      <c r="K97" s="178" t="s">
        <v>147</v>
      </c>
      <c r="L97" s="42"/>
      <c r="M97" s="183" t="s">
        <v>19</v>
      </c>
      <c r="N97" s="184" t="s">
        <v>43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256</v>
      </c>
      <c r="AT97" s="187" t="s">
        <v>143</v>
      </c>
      <c r="AU97" s="187" t="s">
        <v>82</v>
      </c>
      <c r="AY97" s="20" t="s">
        <v>141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80</v>
      </c>
      <c r="BK97" s="188">
        <f>ROUND(I97*H97,2)</f>
        <v>0</v>
      </c>
      <c r="BL97" s="20" t="s">
        <v>256</v>
      </c>
      <c r="BM97" s="187" t="s">
        <v>266</v>
      </c>
    </row>
    <row r="98" spans="1:65" s="2" customFormat="1" ht="11.25">
      <c r="A98" s="37"/>
      <c r="B98" s="38"/>
      <c r="C98" s="39"/>
      <c r="D98" s="189" t="s">
        <v>150</v>
      </c>
      <c r="E98" s="39"/>
      <c r="F98" s="190" t="s">
        <v>711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150</v>
      </c>
      <c r="AU98" s="20" t="s">
        <v>82</v>
      </c>
    </row>
    <row r="99" spans="1:65" s="2" customFormat="1" ht="16.5" customHeight="1">
      <c r="A99" s="37"/>
      <c r="B99" s="38"/>
      <c r="C99" s="176" t="s">
        <v>221</v>
      </c>
      <c r="D99" s="176" t="s">
        <v>143</v>
      </c>
      <c r="E99" s="177" t="s">
        <v>712</v>
      </c>
      <c r="F99" s="178" t="s">
        <v>713</v>
      </c>
      <c r="G99" s="179" t="s">
        <v>507</v>
      </c>
      <c r="H99" s="180">
        <v>4</v>
      </c>
      <c r="I99" s="181"/>
      <c r="J99" s="182">
        <f>ROUND(I99*H99,2)</f>
        <v>0</v>
      </c>
      <c r="K99" s="178" t="s">
        <v>19</v>
      </c>
      <c r="L99" s="42"/>
      <c r="M99" s="183" t="s">
        <v>19</v>
      </c>
      <c r="N99" s="184" t="s">
        <v>43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256</v>
      </c>
      <c r="AT99" s="187" t="s">
        <v>143</v>
      </c>
      <c r="AU99" s="187" t="s">
        <v>82</v>
      </c>
      <c r="AY99" s="20" t="s">
        <v>141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80</v>
      </c>
      <c r="BK99" s="188">
        <f>ROUND(I99*H99,2)</f>
        <v>0</v>
      </c>
      <c r="BL99" s="20" t="s">
        <v>256</v>
      </c>
      <c r="BM99" s="187" t="s">
        <v>277</v>
      </c>
    </row>
    <row r="100" spans="1:65" s="2" customFormat="1" ht="16.5" customHeight="1">
      <c r="A100" s="37"/>
      <c r="B100" s="38"/>
      <c r="C100" s="176" t="s">
        <v>229</v>
      </c>
      <c r="D100" s="176" t="s">
        <v>143</v>
      </c>
      <c r="E100" s="177" t="s">
        <v>714</v>
      </c>
      <c r="F100" s="178" t="s">
        <v>715</v>
      </c>
      <c r="G100" s="179" t="s">
        <v>507</v>
      </c>
      <c r="H100" s="180">
        <v>4</v>
      </c>
      <c r="I100" s="181"/>
      <c r="J100" s="182">
        <f>ROUND(I100*H100,2)</f>
        <v>0</v>
      </c>
      <c r="K100" s="178" t="s">
        <v>19</v>
      </c>
      <c r="L100" s="42"/>
      <c r="M100" s="183" t="s">
        <v>19</v>
      </c>
      <c r="N100" s="184" t="s">
        <v>43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256</v>
      </c>
      <c r="AT100" s="187" t="s">
        <v>143</v>
      </c>
      <c r="AU100" s="187" t="s">
        <v>82</v>
      </c>
      <c r="AY100" s="20" t="s">
        <v>141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80</v>
      </c>
      <c r="BK100" s="188">
        <f>ROUND(I100*H100,2)</f>
        <v>0</v>
      </c>
      <c r="BL100" s="20" t="s">
        <v>256</v>
      </c>
      <c r="BM100" s="187" t="s">
        <v>286</v>
      </c>
    </row>
    <row r="101" spans="1:65" s="2" customFormat="1" ht="16.5" customHeight="1">
      <c r="A101" s="37"/>
      <c r="B101" s="38"/>
      <c r="C101" s="176" t="s">
        <v>8</v>
      </c>
      <c r="D101" s="176" t="s">
        <v>143</v>
      </c>
      <c r="E101" s="177" t="s">
        <v>716</v>
      </c>
      <c r="F101" s="178" t="s">
        <v>717</v>
      </c>
      <c r="G101" s="179" t="s">
        <v>507</v>
      </c>
      <c r="H101" s="180">
        <v>2</v>
      </c>
      <c r="I101" s="181"/>
      <c r="J101" s="182">
        <f>ROUND(I101*H101,2)</f>
        <v>0</v>
      </c>
      <c r="K101" s="178" t="s">
        <v>19</v>
      </c>
      <c r="L101" s="42"/>
      <c r="M101" s="183" t="s">
        <v>19</v>
      </c>
      <c r="N101" s="184" t="s">
        <v>43</v>
      </c>
      <c r="O101" s="67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256</v>
      </c>
      <c r="AT101" s="187" t="s">
        <v>143</v>
      </c>
      <c r="AU101" s="187" t="s">
        <v>82</v>
      </c>
      <c r="AY101" s="20" t="s">
        <v>141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80</v>
      </c>
      <c r="BK101" s="188">
        <f>ROUND(I101*H101,2)</f>
        <v>0</v>
      </c>
      <c r="BL101" s="20" t="s">
        <v>256</v>
      </c>
      <c r="BM101" s="187" t="s">
        <v>302</v>
      </c>
    </row>
    <row r="102" spans="1:65" s="2" customFormat="1" ht="16.5" customHeight="1">
      <c r="A102" s="37"/>
      <c r="B102" s="38"/>
      <c r="C102" s="176" t="s">
        <v>238</v>
      </c>
      <c r="D102" s="176" t="s">
        <v>143</v>
      </c>
      <c r="E102" s="177" t="s">
        <v>718</v>
      </c>
      <c r="F102" s="178" t="s">
        <v>719</v>
      </c>
      <c r="G102" s="179" t="s">
        <v>507</v>
      </c>
      <c r="H102" s="180">
        <v>4</v>
      </c>
      <c r="I102" s="181"/>
      <c r="J102" s="182">
        <f>ROUND(I102*H102,2)</f>
        <v>0</v>
      </c>
      <c r="K102" s="178" t="s">
        <v>147</v>
      </c>
      <c r="L102" s="42"/>
      <c r="M102" s="183" t="s">
        <v>19</v>
      </c>
      <c r="N102" s="184" t="s">
        <v>43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256</v>
      </c>
      <c r="AT102" s="187" t="s">
        <v>143</v>
      </c>
      <c r="AU102" s="187" t="s">
        <v>82</v>
      </c>
      <c r="AY102" s="20" t="s">
        <v>141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80</v>
      </c>
      <c r="BK102" s="188">
        <f>ROUND(I102*H102,2)</f>
        <v>0</v>
      </c>
      <c r="BL102" s="20" t="s">
        <v>256</v>
      </c>
      <c r="BM102" s="187" t="s">
        <v>313</v>
      </c>
    </row>
    <row r="103" spans="1:65" s="2" customFormat="1" ht="11.25">
      <c r="A103" s="37"/>
      <c r="B103" s="38"/>
      <c r="C103" s="39"/>
      <c r="D103" s="189" t="s">
        <v>150</v>
      </c>
      <c r="E103" s="39"/>
      <c r="F103" s="190" t="s">
        <v>720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150</v>
      </c>
      <c r="AU103" s="20" t="s">
        <v>82</v>
      </c>
    </row>
    <row r="104" spans="1:65" s="2" customFormat="1" ht="16.5" customHeight="1">
      <c r="A104" s="37"/>
      <c r="B104" s="38"/>
      <c r="C104" s="176" t="s">
        <v>244</v>
      </c>
      <c r="D104" s="176" t="s">
        <v>143</v>
      </c>
      <c r="E104" s="177" t="s">
        <v>721</v>
      </c>
      <c r="F104" s="178" t="s">
        <v>722</v>
      </c>
      <c r="G104" s="179" t="s">
        <v>507</v>
      </c>
      <c r="H104" s="180">
        <v>6</v>
      </c>
      <c r="I104" s="181"/>
      <c r="J104" s="182">
        <f>ROUND(I104*H104,2)</f>
        <v>0</v>
      </c>
      <c r="K104" s="178" t="s">
        <v>147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256</v>
      </c>
      <c r="AT104" s="187" t="s">
        <v>143</v>
      </c>
      <c r="AU104" s="187" t="s">
        <v>82</v>
      </c>
      <c r="AY104" s="20" t="s">
        <v>141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80</v>
      </c>
      <c r="BK104" s="188">
        <f>ROUND(I104*H104,2)</f>
        <v>0</v>
      </c>
      <c r="BL104" s="20" t="s">
        <v>256</v>
      </c>
      <c r="BM104" s="187" t="s">
        <v>328</v>
      </c>
    </row>
    <row r="105" spans="1:65" s="2" customFormat="1" ht="11.25">
      <c r="A105" s="37"/>
      <c r="B105" s="38"/>
      <c r="C105" s="39"/>
      <c r="D105" s="189" t="s">
        <v>150</v>
      </c>
      <c r="E105" s="39"/>
      <c r="F105" s="190" t="s">
        <v>723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150</v>
      </c>
      <c r="AU105" s="20" t="s">
        <v>82</v>
      </c>
    </row>
    <row r="106" spans="1:65" s="2" customFormat="1" ht="16.5" customHeight="1">
      <c r="A106" s="37"/>
      <c r="B106" s="38"/>
      <c r="C106" s="176" t="s">
        <v>251</v>
      </c>
      <c r="D106" s="176" t="s">
        <v>143</v>
      </c>
      <c r="E106" s="177" t="s">
        <v>724</v>
      </c>
      <c r="F106" s="178" t="s">
        <v>725</v>
      </c>
      <c r="G106" s="179" t="s">
        <v>701</v>
      </c>
      <c r="H106" s="180">
        <v>1</v>
      </c>
      <c r="I106" s="181"/>
      <c r="J106" s="182">
        <f>ROUND(I106*H106,2)</f>
        <v>0</v>
      </c>
      <c r="K106" s="178" t="s">
        <v>19</v>
      </c>
      <c r="L106" s="42"/>
      <c r="M106" s="183" t="s">
        <v>19</v>
      </c>
      <c r="N106" s="184" t="s">
        <v>43</v>
      </c>
      <c r="O106" s="67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256</v>
      </c>
      <c r="AT106" s="187" t="s">
        <v>143</v>
      </c>
      <c r="AU106" s="187" t="s">
        <v>82</v>
      </c>
      <c r="AY106" s="20" t="s">
        <v>141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80</v>
      </c>
      <c r="BK106" s="188">
        <f>ROUND(I106*H106,2)</f>
        <v>0</v>
      </c>
      <c r="BL106" s="20" t="s">
        <v>256</v>
      </c>
      <c r="BM106" s="187" t="s">
        <v>342</v>
      </c>
    </row>
    <row r="107" spans="1:65" s="2" customFormat="1" ht="16.5" customHeight="1">
      <c r="A107" s="37"/>
      <c r="B107" s="38"/>
      <c r="C107" s="176" t="s">
        <v>256</v>
      </c>
      <c r="D107" s="176" t="s">
        <v>143</v>
      </c>
      <c r="E107" s="177" t="s">
        <v>726</v>
      </c>
      <c r="F107" s="178" t="s">
        <v>727</v>
      </c>
      <c r="G107" s="179" t="s">
        <v>701</v>
      </c>
      <c r="H107" s="180">
        <v>1</v>
      </c>
      <c r="I107" s="181"/>
      <c r="J107" s="182">
        <f>ROUND(I107*H107,2)</f>
        <v>0</v>
      </c>
      <c r="K107" s="178" t="s">
        <v>19</v>
      </c>
      <c r="L107" s="42"/>
      <c r="M107" s="183" t="s">
        <v>19</v>
      </c>
      <c r="N107" s="184" t="s">
        <v>43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256</v>
      </c>
      <c r="AT107" s="187" t="s">
        <v>143</v>
      </c>
      <c r="AU107" s="187" t="s">
        <v>82</v>
      </c>
      <c r="AY107" s="20" t="s">
        <v>141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80</v>
      </c>
      <c r="BK107" s="188">
        <f>ROUND(I107*H107,2)</f>
        <v>0</v>
      </c>
      <c r="BL107" s="20" t="s">
        <v>256</v>
      </c>
      <c r="BM107" s="187" t="s">
        <v>357</v>
      </c>
    </row>
    <row r="108" spans="1:65" s="2" customFormat="1" ht="16.5" customHeight="1">
      <c r="A108" s="37"/>
      <c r="B108" s="38"/>
      <c r="C108" s="176" t="s">
        <v>261</v>
      </c>
      <c r="D108" s="176" t="s">
        <v>143</v>
      </c>
      <c r="E108" s="177" t="s">
        <v>728</v>
      </c>
      <c r="F108" s="178" t="s">
        <v>729</v>
      </c>
      <c r="G108" s="179" t="s">
        <v>701</v>
      </c>
      <c r="H108" s="180">
        <v>2</v>
      </c>
      <c r="I108" s="181"/>
      <c r="J108" s="182">
        <f>ROUND(I108*H108,2)</f>
        <v>0</v>
      </c>
      <c r="K108" s="178" t="s">
        <v>19</v>
      </c>
      <c r="L108" s="42"/>
      <c r="M108" s="183" t="s">
        <v>19</v>
      </c>
      <c r="N108" s="184" t="s">
        <v>43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256</v>
      </c>
      <c r="AT108" s="187" t="s">
        <v>143</v>
      </c>
      <c r="AU108" s="187" t="s">
        <v>82</v>
      </c>
      <c r="AY108" s="20" t="s">
        <v>141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80</v>
      </c>
      <c r="BK108" s="188">
        <f>ROUND(I108*H108,2)</f>
        <v>0</v>
      </c>
      <c r="BL108" s="20" t="s">
        <v>256</v>
      </c>
      <c r="BM108" s="187" t="s">
        <v>368</v>
      </c>
    </row>
    <row r="109" spans="1:65" s="2" customFormat="1" ht="16.5" customHeight="1">
      <c r="A109" s="37"/>
      <c r="B109" s="38"/>
      <c r="C109" s="176" t="s">
        <v>266</v>
      </c>
      <c r="D109" s="176" t="s">
        <v>143</v>
      </c>
      <c r="E109" s="177" t="s">
        <v>730</v>
      </c>
      <c r="F109" s="178" t="s">
        <v>731</v>
      </c>
      <c r="G109" s="179" t="s">
        <v>507</v>
      </c>
      <c r="H109" s="180">
        <v>3</v>
      </c>
      <c r="I109" s="181"/>
      <c r="J109" s="182">
        <f>ROUND(I109*H109,2)</f>
        <v>0</v>
      </c>
      <c r="K109" s="178" t="s">
        <v>19</v>
      </c>
      <c r="L109" s="42"/>
      <c r="M109" s="183" t="s">
        <v>19</v>
      </c>
      <c r="N109" s="184" t="s">
        <v>43</v>
      </c>
      <c r="O109" s="67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256</v>
      </c>
      <c r="AT109" s="187" t="s">
        <v>143</v>
      </c>
      <c r="AU109" s="187" t="s">
        <v>82</v>
      </c>
      <c r="AY109" s="20" t="s">
        <v>141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80</v>
      </c>
      <c r="BK109" s="188">
        <f>ROUND(I109*H109,2)</f>
        <v>0</v>
      </c>
      <c r="BL109" s="20" t="s">
        <v>256</v>
      </c>
      <c r="BM109" s="187" t="s">
        <v>382</v>
      </c>
    </row>
    <row r="110" spans="1:65" s="2" customFormat="1" ht="16.5" customHeight="1">
      <c r="A110" s="37"/>
      <c r="B110" s="38"/>
      <c r="C110" s="176" t="s">
        <v>272</v>
      </c>
      <c r="D110" s="176" t="s">
        <v>143</v>
      </c>
      <c r="E110" s="177" t="s">
        <v>732</v>
      </c>
      <c r="F110" s="178" t="s">
        <v>733</v>
      </c>
      <c r="G110" s="179" t="s">
        <v>507</v>
      </c>
      <c r="H110" s="180">
        <v>3</v>
      </c>
      <c r="I110" s="181"/>
      <c r="J110" s="182">
        <f>ROUND(I110*H110,2)</f>
        <v>0</v>
      </c>
      <c r="K110" s="178" t="s">
        <v>147</v>
      </c>
      <c r="L110" s="42"/>
      <c r="M110" s="183" t="s">
        <v>19</v>
      </c>
      <c r="N110" s="184" t="s">
        <v>43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256</v>
      </c>
      <c r="AT110" s="187" t="s">
        <v>143</v>
      </c>
      <c r="AU110" s="187" t="s">
        <v>82</v>
      </c>
      <c r="AY110" s="20" t="s">
        <v>141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80</v>
      </c>
      <c r="BK110" s="188">
        <f>ROUND(I110*H110,2)</f>
        <v>0</v>
      </c>
      <c r="BL110" s="20" t="s">
        <v>256</v>
      </c>
      <c r="BM110" s="187" t="s">
        <v>326</v>
      </c>
    </row>
    <row r="111" spans="1:65" s="2" customFormat="1" ht="11.25">
      <c r="A111" s="37"/>
      <c r="B111" s="38"/>
      <c r="C111" s="39"/>
      <c r="D111" s="189" t="s">
        <v>150</v>
      </c>
      <c r="E111" s="39"/>
      <c r="F111" s="190" t="s">
        <v>734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150</v>
      </c>
      <c r="AU111" s="20" t="s">
        <v>82</v>
      </c>
    </row>
    <row r="112" spans="1:65" s="2" customFormat="1" ht="21.75" customHeight="1">
      <c r="A112" s="37"/>
      <c r="B112" s="38"/>
      <c r="C112" s="176" t="s">
        <v>277</v>
      </c>
      <c r="D112" s="176" t="s">
        <v>143</v>
      </c>
      <c r="E112" s="177" t="s">
        <v>735</v>
      </c>
      <c r="F112" s="178" t="s">
        <v>736</v>
      </c>
      <c r="G112" s="179" t="s">
        <v>216</v>
      </c>
      <c r="H112" s="180">
        <v>1.5</v>
      </c>
      <c r="I112" s="181"/>
      <c r="J112" s="182">
        <f t="shared" ref="J112:J118" si="0">ROUND(I112*H112,2)</f>
        <v>0</v>
      </c>
      <c r="K112" s="178" t="s">
        <v>19</v>
      </c>
      <c r="L112" s="42"/>
      <c r="M112" s="183" t="s">
        <v>19</v>
      </c>
      <c r="N112" s="184" t="s">
        <v>43</v>
      </c>
      <c r="O112" s="67"/>
      <c r="P112" s="185">
        <f t="shared" ref="P112:P118" si="1">O112*H112</f>
        <v>0</v>
      </c>
      <c r="Q112" s="185">
        <v>0</v>
      </c>
      <c r="R112" s="185">
        <f t="shared" ref="R112:R118" si="2">Q112*H112</f>
        <v>0</v>
      </c>
      <c r="S112" s="185">
        <v>0</v>
      </c>
      <c r="T112" s="186">
        <f t="shared" ref="T112:T118" si="3"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256</v>
      </c>
      <c r="AT112" s="187" t="s">
        <v>143</v>
      </c>
      <c r="AU112" s="187" t="s">
        <v>82</v>
      </c>
      <c r="AY112" s="20" t="s">
        <v>141</v>
      </c>
      <c r="BE112" s="188">
        <f t="shared" ref="BE112:BE118" si="4">IF(N112="základní",J112,0)</f>
        <v>0</v>
      </c>
      <c r="BF112" s="188">
        <f t="shared" ref="BF112:BF118" si="5">IF(N112="snížená",J112,0)</f>
        <v>0</v>
      </c>
      <c r="BG112" s="188">
        <f t="shared" ref="BG112:BG118" si="6">IF(N112="zákl. přenesená",J112,0)</f>
        <v>0</v>
      </c>
      <c r="BH112" s="188">
        <f t="shared" ref="BH112:BH118" si="7">IF(N112="sníž. přenesená",J112,0)</f>
        <v>0</v>
      </c>
      <c r="BI112" s="188">
        <f t="shared" ref="BI112:BI118" si="8">IF(N112="nulová",J112,0)</f>
        <v>0</v>
      </c>
      <c r="BJ112" s="20" t="s">
        <v>80</v>
      </c>
      <c r="BK112" s="188">
        <f t="shared" ref="BK112:BK118" si="9">ROUND(I112*H112,2)</f>
        <v>0</v>
      </c>
      <c r="BL112" s="20" t="s">
        <v>256</v>
      </c>
      <c r="BM112" s="187" t="s">
        <v>422</v>
      </c>
    </row>
    <row r="113" spans="1:65" s="2" customFormat="1" ht="16.5" customHeight="1">
      <c r="A113" s="37"/>
      <c r="B113" s="38"/>
      <c r="C113" s="176" t="s">
        <v>7</v>
      </c>
      <c r="D113" s="176" t="s">
        <v>143</v>
      </c>
      <c r="E113" s="177" t="s">
        <v>737</v>
      </c>
      <c r="F113" s="178" t="s">
        <v>738</v>
      </c>
      <c r="G113" s="179" t="s">
        <v>247</v>
      </c>
      <c r="H113" s="180">
        <v>3</v>
      </c>
      <c r="I113" s="181"/>
      <c r="J113" s="182">
        <f t="shared" si="0"/>
        <v>0</v>
      </c>
      <c r="K113" s="178" t="s">
        <v>19</v>
      </c>
      <c r="L113" s="42"/>
      <c r="M113" s="183" t="s">
        <v>19</v>
      </c>
      <c r="N113" s="184" t="s">
        <v>43</v>
      </c>
      <c r="O113" s="67"/>
      <c r="P113" s="185">
        <f t="shared" si="1"/>
        <v>0</v>
      </c>
      <c r="Q113" s="185">
        <v>0</v>
      </c>
      <c r="R113" s="185">
        <f t="shared" si="2"/>
        <v>0</v>
      </c>
      <c r="S113" s="185">
        <v>0</v>
      </c>
      <c r="T113" s="186">
        <f t="shared" si="3"/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256</v>
      </c>
      <c r="AT113" s="187" t="s">
        <v>143</v>
      </c>
      <c r="AU113" s="187" t="s">
        <v>82</v>
      </c>
      <c r="AY113" s="20" t="s">
        <v>141</v>
      </c>
      <c r="BE113" s="188">
        <f t="shared" si="4"/>
        <v>0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20" t="s">
        <v>80</v>
      </c>
      <c r="BK113" s="188">
        <f t="shared" si="9"/>
        <v>0</v>
      </c>
      <c r="BL113" s="20" t="s">
        <v>256</v>
      </c>
      <c r="BM113" s="187" t="s">
        <v>435</v>
      </c>
    </row>
    <row r="114" spans="1:65" s="2" customFormat="1" ht="16.5" customHeight="1">
      <c r="A114" s="37"/>
      <c r="B114" s="38"/>
      <c r="C114" s="176" t="s">
        <v>286</v>
      </c>
      <c r="D114" s="176" t="s">
        <v>143</v>
      </c>
      <c r="E114" s="177" t="s">
        <v>739</v>
      </c>
      <c r="F114" s="178" t="s">
        <v>740</v>
      </c>
      <c r="G114" s="179" t="s">
        <v>247</v>
      </c>
      <c r="H114" s="180">
        <v>6</v>
      </c>
      <c r="I114" s="181"/>
      <c r="J114" s="182">
        <f t="shared" si="0"/>
        <v>0</v>
      </c>
      <c r="K114" s="178" t="s">
        <v>19</v>
      </c>
      <c r="L114" s="42"/>
      <c r="M114" s="183" t="s">
        <v>19</v>
      </c>
      <c r="N114" s="184" t="s">
        <v>43</v>
      </c>
      <c r="O114" s="67"/>
      <c r="P114" s="185">
        <f t="shared" si="1"/>
        <v>0</v>
      </c>
      <c r="Q114" s="185">
        <v>0</v>
      </c>
      <c r="R114" s="185">
        <f t="shared" si="2"/>
        <v>0</v>
      </c>
      <c r="S114" s="185">
        <v>0</v>
      </c>
      <c r="T114" s="186">
        <f t="shared" si="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256</v>
      </c>
      <c r="AT114" s="187" t="s">
        <v>143</v>
      </c>
      <c r="AU114" s="187" t="s">
        <v>82</v>
      </c>
      <c r="AY114" s="20" t="s">
        <v>141</v>
      </c>
      <c r="BE114" s="188">
        <f t="shared" si="4"/>
        <v>0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20" t="s">
        <v>80</v>
      </c>
      <c r="BK114" s="188">
        <f t="shared" si="9"/>
        <v>0</v>
      </c>
      <c r="BL114" s="20" t="s">
        <v>256</v>
      </c>
      <c r="BM114" s="187" t="s">
        <v>448</v>
      </c>
    </row>
    <row r="115" spans="1:65" s="2" customFormat="1" ht="16.5" customHeight="1">
      <c r="A115" s="37"/>
      <c r="B115" s="38"/>
      <c r="C115" s="176" t="s">
        <v>296</v>
      </c>
      <c r="D115" s="176" t="s">
        <v>143</v>
      </c>
      <c r="E115" s="177" t="s">
        <v>741</v>
      </c>
      <c r="F115" s="178" t="s">
        <v>742</v>
      </c>
      <c r="G115" s="179" t="s">
        <v>247</v>
      </c>
      <c r="H115" s="180">
        <v>2</v>
      </c>
      <c r="I115" s="181"/>
      <c r="J115" s="182">
        <f t="shared" si="0"/>
        <v>0</v>
      </c>
      <c r="K115" s="178" t="s">
        <v>19</v>
      </c>
      <c r="L115" s="42"/>
      <c r="M115" s="183" t="s">
        <v>19</v>
      </c>
      <c r="N115" s="184" t="s">
        <v>43</v>
      </c>
      <c r="O115" s="67"/>
      <c r="P115" s="185">
        <f t="shared" si="1"/>
        <v>0</v>
      </c>
      <c r="Q115" s="185">
        <v>0</v>
      </c>
      <c r="R115" s="185">
        <f t="shared" si="2"/>
        <v>0</v>
      </c>
      <c r="S115" s="185">
        <v>0</v>
      </c>
      <c r="T115" s="186">
        <f t="shared" si="3"/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256</v>
      </c>
      <c r="AT115" s="187" t="s">
        <v>143</v>
      </c>
      <c r="AU115" s="187" t="s">
        <v>82</v>
      </c>
      <c r="AY115" s="20" t="s">
        <v>141</v>
      </c>
      <c r="BE115" s="188">
        <f t="shared" si="4"/>
        <v>0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20" t="s">
        <v>80</v>
      </c>
      <c r="BK115" s="188">
        <f t="shared" si="9"/>
        <v>0</v>
      </c>
      <c r="BL115" s="20" t="s">
        <v>256</v>
      </c>
      <c r="BM115" s="187" t="s">
        <v>459</v>
      </c>
    </row>
    <row r="116" spans="1:65" s="2" customFormat="1" ht="16.5" customHeight="1">
      <c r="A116" s="37"/>
      <c r="B116" s="38"/>
      <c r="C116" s="176" t="s">
        <v>302</v>
      </c>
      <c r="D116" s="176" t="s">
        <v>143</v>
      </c>
      <c r="E116" s="177" t="s">
        <v>743</v>
      </c>
      <c r="F116" s="178" t="s">
        <v>744</v>
      </c>
      <c r="G116" s="179" t="s">
        <v>247</v>
      </c>
      <c r="H116" s="180">
        <v>28</v>
      </c>
      <c r="I116" s="181"/>
      <c r="J116" s="182">
        <f t="shared" si="0"/>
        <v>0</v>
      </c>
      <c r="K116" s="178" t="s">
        <v>19</v>
      </c>
      <c r="L116" s="42"/>
      <c r="M116" s="183" t="s">
        <v>19</v>
      </c>
      <c r="N116" s="184" t="s">
        <v>43</v>
      </c>
      <c r="O116" s="67"/>
      <c r="P116" s="185">
        <f t="shared" si="1"/>
        <v>0</v>
      </c>
      <c r="Q116" s="185">
        <v>0</v>
      </c>
      <c r="R116" s="185">
        <f t="shared" si="2"/>
        <v>0</v>
      </c>
      <c r="S116" s="185">
        <v>0</v>
      </c>
      <c r="T116" s="186">
        <f t="shared" si="3"/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256</v>
      </c>
      <c r="AT116" s="187" t="s">
        <v>143</v>
      </c>
      <c r="AU116" s="187" t="s">
        <v>82</v>
      </c>
      <c r="AY116" s="20" t="s">
        <v>141</v>
      </c>
      <c r="BE116" s="188">
        <f t="shared" si="4"/>
        <v>0</v>
      </c>
      <c r="BF116" s="188">
        <f t="shared" si="5"/>
        <v>0</v>
      </c>
      <c r="BG116" s="188">
        <f t="shared" si="6"/>
        <v>0</v>
      </c>
      <c r="BH116" s="188">
        <f t="shared" si="7"/>
        <v>0</v>
      </c>
      <c r="BI116" s="188">
        <f t="shared" si="8"/>
        <v>0</v>
      </c>
      <c r="BJ116" s="20" t="s">
        <v>80</v>
      </c>
      <c r="BK116" s="188">
        <f t="shared" si="9"/>
        <v>0</v>
      </c>
      <c r="BL116" s="20" t="s">
        <v>256</v>
      </c>
      <c r="BM116" s="187" t="s">
        <v>475</v>
      </c>
    </row>
    <row r="117" spans="1:65" s="2" customFormat="1" ht="16.5" customHeight="1">
      <c r="A117" s="37"/>
      <c r="B117" s="38"/>
      <c r="C117" s="176" t="s">
        <v>307</v>
      </c>
      <c r="D117" s="176" t="s">
        <v>143</v>
      </c>
      <c r="E117" s="177" t="s">
        <v>745</v>
      </c>
      <c r="F117" s="178" t="s">
        <v>746</v>
      </c>
      <c r="G117" s="179" t="s">
        <v>247</v>
      </c>
      <c r="H117" s="180">
        <v>3</v>
      </c>
      <c r="I117" s="181"/>
      <c r="J117" s="182">
        <f t="shared" si="0"/>
        <v>0</v>
      </c>
      <c r="K117" s="178" t="s">
        <v>19</v>
      </c>
      <c r="L117" s="42"/>
      <c r="M117" s="183" t="s">
        <v>19</v>
      </c>
      <c r="N117" s="184" t="s">
        <v>43</v>
      </c>
      <c r="O117" s="67"/>
      <c r="P117" s="185">
        <f t="shared" si="1"/>
        <v>0</v>
      </c>
      <c r="Q117" s="185">
        <v>0</v>
      </c>
      <c r="R117" s="185">
        <f t="shared" si="2"/>
        <v>0</v>
      </c>
      <c r="S117" s="185">
        <v>0</v>
      </c>
      <c r="T117" s="186">
        <f t="shared" si="3"/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256</v>
      </c>
      <c r="AT117" s="187" t="s">
        <v>143</v>
      </c>
      <c r="AU117" s="187" t="s">
        <v>82</v>
      </c>
      <c r="AY117" s="20" t="s">
        <v>141</v>
      </c>
      <c r="BE117" s="188">
        <f t="shared" si="4"/>
        <v>0</v>
      </c>
      <c r="BF117" s="188">
        <f t="shared" si="5"/>
        <v>0</v>
      </c>
      <c r="BG117" s="188">
        <f t="shared" si="6"/>
        <v>0</v>
      </c>
      <c r="BH117" s="188">
        <f t="shared" si="7"/>
        <v>0</v>
      </c>
      <c r="BI117" s="188">
        <f t="shared" si="8"/>
        <v>0</v>
      </c>
      <c r="BJ117" s="20" t="s">
        <v>80</v>
      </c>
      <c r="BK117" s="188">
        <f t="shared" si="9"/>
        <v>0</v>
      </c>
      <c r="BL117" s="20" t="s">
        <v>256</v>
      </c>
      <c r="BM117" s="187" t="s">
        <v>487</v>
      </c>
    </row>
    <row r="118" spans="1:65" s="2" customFormat="1" ht="21.75" customHeight="1">
      <c r="A118" s="37"/>
      <c r="B118" s="38"/>
      <c r="C118" s="176" t="s">
        <v>313</v>
      </c>
      <c r="D118" s="176" t="s">
        <v>143</v>
      </c>
      <c r="E118" s="177" t="s">
        <v>747</v>
      </c>
      <c r="F118" s="178" t="s">
        <v>748</v>
      </c>
      <c r="G118" s="179" t="s">
        <v>247</v>
      </c>
      <c r="H118" s="180">
        <v>39</v>
      </c>
      <c r="I118" s="181"/>
      <c r="J118" s="182">
        <f t="shared" si="0"/>
        <v>0</v>
      </c>
      <c r="K118" s="178" t="s">
        <v>147</v>
      </c>
      <c r="L118" s="42"/>
      <c r="M118" s="183" t="s">
        <v>19</v>
      </c>
      <c r="N118" s="184" t="s">
        <v>43</v>
      </c>
      <c r="O118" s="67"/>
      <c r="P118" s="185">
        <f t="shared" si="1"/>
        <v>0</v>
      </c>
      <c r="Q118" s="185">
        <v>0</v>
      </c>
      <c r="R118" s="185">
        <f t="shared" si="2"/>
        <v>0</v>
      </c>
      <c r="S118" s="185">
        <v>0</v>
      </c>
      <c r="T118" s="186">
        <f t="shared" si="3"/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256</v>
      </c>
      <c r="AT118" s="187" t="s">
        <v>143</v>
      </c>
      <c r="AU118" s="187" t="s">
        <v>82</v>
      </c>
      <c r="AY118" s="20" t="s">
        <v>141</v>
      </c>
      <c r="BE118" s="188">
        <f t="shared" si="4"/>
        <v>0</v>
      </c>
      <c r="BF118" s="188">
        <f t="shared" si="5"/>
        <v>0</v>
      </c>
      <c r="BG118" s="188">
        <f t="shared" si="6"/>
        <v>0</v>
      </c>
      <c r="BH118" s="188">
        <f t="shared" si="7"/>
        <v>0</v>
      </c>
      <c r="BI118" s="188">
        <f t="shared" si="8"/>
        <v>0</v>
      </c>
      <c r="BJ118" s="20" t="s">
        <v>80</v>
      </c>
      <c r="BK118" s="188">
        <f t="shared" si="9"/>
        <v>0</v>
      </c>
      <c r="BL118" s="20" t="s">
        <v>256</v>
      </c>
      <c r="BM118" s="187" t="s">
        <v>497</v>
      </c>
    </row>
    <row r="119" spans="1:65" s="2" customFormat="1" ht="11.25">
      <c r="A119" s="37"/>
      <c r="B119" s="38"/>
      <c r="C119" s="39"/>
      <c r="D119" s="189" t="s">
        <v>150</v>
      </c>
      <c r="E119" s="39"/>
      <c r="F119" s="190" t="s">
        <v>749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150</v>
      </c>
      <c r="AU119" s="20" t="s">
        <v>82</v>
      </c>
    </row>
    <row r="120" spans="1:65" s="2" customFormat="1" ht="21.75" customHeight="1">
      <c r="A120" s="37"/>
      <c r="B120" s="38"/>
      <c r="C120" s="176" t="s">
        <v>319</v>
      </c>
      <c r="D120" s="176" t="s">
        <v>143</v>
      </c>
      <c r="E120" s="177" t="s">
        <v>750</v>
      </c>
      <c r="F120" s="178" t="s">
        <v>751</v>
      </c>
      <c r="G120" s="179" t="s">
        <v>247</v>
      </c>
      <c r="H120" s="180">
        <v>3</v>
      </c>
      <c r="I120" s="181"/>
      <c r="J120" s="182">
        <f>ROUND(I120*H120,2)</f>
        <v>0</v>
      </c>
      <c r="K120" s="178" t="s">
        <v>147</v>
      </c>
      <c r="L120" s="42"/>
      <c r="M120" s="183" t="s">
        <v>19</v>
      </c>
      <c r="N120" s="184" t="s">
        <v>43</v>
      </c>
      <c r="O120" s="67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256</v>
      </c>
      <c r="AT120" s="187" t="s">
        <v>143</v>
      </c>
      <c r="AU120" s="187" t="s">
        <v>82</v>
      </c>
      <c r="AY120" s="20" t="s">
        <v>141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80</v>
      </c>
      <c r="BK120" s="188">
        <f>ROUND(I120*H120,2)</f>
        <v>0</v>
      </c>
      <c r="BL120" s="20" t="s">
        <v>256</v>
      </c>
      <c r="BM120" s="187" t="s">
        <v>509</v>
      </c>
    </row>
    <row r="121" spans="1:65" s="2" customFormat="1" ht="11.25">
      <c r="A121" s="37"/>
      <c r="B121" s="38"/>
      <c r="C121" s="39"/>
      <c r="D121" s="189" t="s">
        <v>150</v>
      </c>
      <c r="E121" s="39"/>
      <c r="F121" s="190" t="s">
        <v>752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150</v>
      </c>
      <c r="AU121" s="20" t="s">
        <v>82</v>
      </c>
    </row>
    <row r="122" spans="1:65" s="2" customFormat="1" ht="16.5" customHeight="1">
      <c r="A122" s="37"/>
      <c r="B122" s="38"/>
      <c r="C122" s="176" t="s">
        <v>328</v>
      </c>
      <c r="D122" s="176" t="s">
        <v>143</v>
      </c>
      <c r="E122" s="177" t="s">
        <v>753</v>
      </c>
      <c r="F122" s="178" t="s">
        <v>754</v>
      </c>
      <c r="G122" s="179" t="s">
        <v>247</v>
      </c>
      <c r="H122" s="180">
        <v>2</v>
      </c>
      <c r="I122" s="181"/>
      <c r="J122" s="182">
        <f>ROUND(I122*H122,2)</f>
        <v>0</v>
      </c>
      <c r="K122" s="178" t="s">
        <v>147</v>
      </c>
      <c r="L122" s="42"/>
      <c r="M122" s="183" t="s">
        <v>19</v>
      </c>
      <c r="N122" s="184" t="s">
        <v>43</v>
      </c>
      <c r="O122" s="67"/>
      <c r="P122" s="185">
        <f>O122*H122</f>
        <v>0</v>
      </c>
      <c r="Q122" s="185">
        <v>5.1999999999999995E-4</v>
      </c>
      <c r="R122" s="185">
        <f>Q122*H122</f>
        <v>1.0399999999999999E-3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256</v>
      </c>
      <c r="AT122" s="187" t="s">
        <v>143</v>
      </c>
      <c r="AU122" s="187" t="s">
        <v>82</v>
      </c>
      <c r="AY122" s="20" t="s">
        <v>141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80</v>
      </c>
      <c r="BK122" s="188">
        <f>ROUND(I122*H122,2)</f>
        <v>0</v>
      </c>
      <c r="BL122" s="20" t="s">
        <v>256</v>
      </c>
      <c r="BM122" s="187" t="s">
        <v>517</v>
      </c>
    </row>
    <row r="123" spans="1:65" s="2" customFormat="1" ht="11.25">
      <c r="A123" s="37"/>
      <c r="B123" s="38"/>
      <c r="C123" s="39"/>
      <c r="D123" s="189" t="s">
        <v>150</v>
      </c>
      <c r="E123" s="39"/>
      <c r="F123" s="190" t="s">
        <v>755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150</v>
      </c>
      <c r="AU123" s="20" t="s">
        <v>82</v>
      </c>
    </row>
    <row r="124" spans="1:65" s="12" customFormat="1" ht="22.9" customHeight="1">
      <c r="B124" s="160"/>
      <c r="C124" s="161"/>
      <c r="D124" s="162" t="s">
        <v>71</v>
      </c>
      <c r="E124" s="174" t="s">
        <v>588</v>
      </c>
      <c r="F124" s="174" t="s">
        <v>756</v>
      </c>
      <c r="G124" s="161"/>
      <c r="H124" s="161"/>
      <c r="I124" s="164"/>
      <c r="J124" s="175">
        <f>BK124</f>
        <v>0</v>
      </c>
      <c r="K124" s="161"/>
      <c r="L124" s="166"/>
      <c r="M124" s="167"/>
      <c r="N124" s="168"/>
      <c r="O124" s="168"/>
      <c r="P124" s="169">
        <f>SUM(P125:P128)</f>
        <v>0</v>
      </c>
      <c r="Q124" s="168"/>
      <c r="R124" s="169">
        <f>SUM(R125:R128)</f>
        <v>1.3600000000000001E-3</v>
      </c>
      <c r="S124" s="168"/>
      <c r="T124" s="170">
        <f>SUM(T125:T128)</f>
        <v>0</v>
      </c>
      <c r="AR124" s="171" t="s">
        <v>82</v>
      </c>
      <c r="AT124" s="172" t="s">
        <v>71</v>
      </c>
      <c r="AU124" s="172" t="s">
        <v>80</v>
      </c>
      <c r="AY124" s="171" t="s">
        <v>141</v>
      </c>
      <c r="BK124" s="173">
        <f>SUM(BK125:BK128)</f>
        <v>0</v>
      </c>
    </row>
    <row r="125" spans="1:65" s="2" customFormat="1" ht="21.75" customHeight="1">
      <c r="A125" s="37"/>
      <c r="B125" s="38"/>
      <c r="C125" s="176" t="s">
        <v>334</v>
      </c>
      <c r="D125" s="176" t="s">
        <v>143</v>
      </c>
      <c r="E125" s="177" t="s">
        <v>757</v>
      </c>
      <c r="F125" s="178" t="s">
        <v>758</v>
      </c>
      <c r="G125" s="179" t="s">
        <v>216</v>
      </c>
      <c r="H125" s="180">
        <v>17</v>
      </c>
      <c r="I125" s="181"/>
      <c r="J125" s="182">
        <f>ROUND(I125*H125,2)</f>
        <v>0</v>
      </c>
      <c r="K125" s="178" t="s">
        <v>147</v>
      </c>
      <c r="L125" s="42"/>
      <c r="M125" s="183" t="s">
        <v>19</v>
      </c>
      <c r="N125" s="184" t="s">
        <v>43</v>
      </c>
      <c r="O125" s="67"/>
      <c r="P125" s="185">
        <f>O125*H125</f>
        <v>0</v>
      </c>
      <c r="Q125" s="185">
        <v>8.0000000000000007E-5</v>
      </c>
      <c r="R125" s="185">
        <f>Q125*H125</f>
        <v>1.3600000000000001E-3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256</v>
      </c>
      <c r="AT125" s="187" t="s">
        <v>143</v>
      </c>
      <c r="AU125" s="187" t="s">
        <v>82</v>
      </c>
      <c r="AY125" s="20" t="s">
        <v>141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20" t="s">
        <v>80</v>
      </c>
      <c r="BK125" s="188">
        <f>ROUND(I125*H125,2)</f>
        <v>0</v>
      </c>
      <c r="BL125" s="20" t="s">
        <v>256</v>
      </c>
      <c r="BM125" s="187" t="s">
        <v>531</v>
      </c>
    </row>
    <row r="126" spans="1:65" s="2" customFormat="1" ht="11.25">
      <c r="A126" s="37"/>
      <c r="B126" s="38"/>
      <c r="C126" s="39"/>
      <c r="D126" s="189" t="s">
        <v>150</v>
      </c>
      <c r="E126" s="39"/>
      <c r="F126" s="190" t="s">
        <v>759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150</v>
      </c>
      <c r="AU126" s="20" t="s">
        <v>82</v>
      </c>
    </row>
    <row r="127" spans="1:65" s="2" customFormat="1" ht="16.5" customHeight="1">
      <c r="A127" s="37"/>
      <c r="B127" s="38"/>
      <c r="C127" s="176" t="s">
        <v>342</v>
      </c>
      <c r="D127" s="176" t="s">
        <v>143</v>
      </c>
      <c r="E127" s="177" t="s">
        <v>760</v>
      </c>
      <c r="F127" s="178" t="s">
        <v>761</v>
      </c>
      <c r="G127" s="179" t="s">
        <v>216</v>
      </c>
      <c r="H127" s="180">
        <v>20.5</v>
      </c>
      <c r="I127" s="181"/>
      <c r="J127" s="182">
        <f>ROUND(I127*H127,2)</f>
        <v>0</v>
      </c>
      <c r="K127" s="178" t="s">
        <v>19</v>
      </c>
      <c r="L127" s="42"/>
      <c r="M127" s="183" t="s">
        <v>19</v>
      </c>
      <c r="N127" s="184" t="s">
        <v>43</v>
      </c>
      <c r="O127" s="67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256</v>
      </c>
      <c r="AT127" s="187" t="s">
        <v>143</v>
      </c>
      <c r="AU127" s="187" t="s">
        <v>82</v>
      </c>
      <c r="AY127" s="20" t="s">
        <v>141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80</v>
      </c>
      <c r="BK127" s="188">
        <f>ROUND(I127*H127,2)</f>
        <v>0</v>
      </c>
      <c r="BL127" s="20" t="s">
        <v>256</v>
      </c>
      <c r="BM127" s="187" t="s">
        <v>380</v>
      </c>
    </row>
    <row r="128" spans="1:65" s="2" customFormat="1" ht="16.5" customHeight="1">
      <c r="A128" s="37"/>
      <c r="B128" s="38"/>
      <c r="C128" s="176" t="s">
        <v>351</v>
      </c>
      <c r="D128" s="176" t="s">
        <v>143</v>
      </c>
      <c r="E128" s="177" t="s">
        <v>762</v>
      </c>
      <c r="F128" s="178" t="s">
        <v>763</v>
      </c>
      <c r="G128" s="179" t="s">
        <v>764</v>
      </c>
      <c r="H128" s="180">
        <v>22</v>
      </c>
      <c r="I128" s="181"/>
      <c r="J128" s="182">
        <f>ROUND(I128*H128,2)</f>
        <v>0</v>
      </c>
      <c r="K128" s="178" t="s">
        <v>19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256</v>
      </c>
      <c r="AT128" s="187" t="s">
        <v>143</v>
      </c>
      <c r="AU128" s="187" t="s">
        <v>82</v>
      </c>
      <c r="AY128" s="20" t="s">
        <v>141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80</v>
      </c>
      <c r="BK128" s="188">
        <f>ROUND(I128*H128,2)</f>
        <v>0</v>
      </c>
      <c r="BL128" s="20" t="s">
        <v>256</v>
      </c>
      <c r="BM128" s="187" t="s">
        <v>574</v>
      </c>
    </row>
    <row r="129" spans="1:65" s="12" customFormat="1" ht="22.9" customHeight="1">
      <c r="B129" s="160"/>
      <c r="C129" s="161"/>
      <c r="D129" s="162" t="s">
        <v>71</v>
      </c>
      <c r="E129" s="174" t="s">
        <v>592</v>
      </c>
      <c r="F129" s="174" t="s">
        <v>765</v>
      </c>
      <c r="G129" s="161"/>
      <c r="H129" s="161"/>
      <c r="I129" s="164"/>
      <c r="J129" s="175">
        <f>BK129</f>
        <v>0</v>
      </c>
      <c r="K129" s="161"/>
      <c r="L129" s="166"/>
      <c r="M129" s="167"/>
      <c r="N129" s="168"/>
      <c r="O129" s="168"/>
      <c r="P129" s="169">
        <f>SUM(P130:P135)</f>
        <v>0</v>
      </c>
      <c r="Q129" s="168"/>
      <c r="R129" s="169">
        <f>SUM(R130:R135)</f>
        <v>6.7999999999999996E-3</v>
      </c>
      <c r="S129" s="168"/>
      <c r="T129" s="170">
        <f>SUM(T130:T135)</f>
        <v>0</v>
      </c>
      <c r="AR129" s="171" t="s">
        <v>82</v>
      </c>
      <c r="AT129" s="172" t="s">
        <v>71</v>
      </c>
      <c r="AU129" s="172" t="s">
        <v>80</v>
      </c>
      <c r="AY129" s="171" t="s">
        <v>141</v>
      </c>
      <c r="BK129" s="173">
        <f>SUM(BK130:BK135)</f>
        <v>0</v>
      </c>
    </row>
    <row r="130" spans="1:65" s="2" customFormat="1" ht="16.5" customHeight="1">
      <c r="A130" s="37"/>
      <c r="B130" s="38"/>
      <c r="C130" s="176" t="s">
        <v>357</v>
      </c>
      <c r="D130" s="176" t="s">
        <v>143</v>
      </c>
      <c r="E130" s="177" t="s">
        <v>766</v>
      </c>
      <c r="F130" s="178" t="s">
        <v>767</v>
      </c>
      <c r="G130" s="179" t="s">
        <v>216</v>
      </c>
      <c r="H130" s="180">
        <v>20</v>
      </c>
      <c r="I130" s="181"/>
      <c r="J130" s="182">
        <f>ROUND(I130*H130,2)</f>
        <v>0</v>
      </c>
      <c r="K130" s="178" t="s">
        <v>147</v>
      </c>
      <c r="L130" s="42"/>
      <c r="M130" s="183" t="s">
        <v>19</v>
      </c>
      <c r="N130" s="184" t="s">
        <v>43</v>
      </c>
      <c r="O130" s="67"/>
      <c r="P130" s="185">
        <f>O130*H130</f>
        <v>0</v>
      </c>
      <c r="Q130" s="185">
        <v>8.0000000000000007E-5</v>
      </c>
      <c r="R130" s="185">
        <f>Q130*H130</f>
        <v>1.6000000000000001E-3</v>
      </c>
      <c r="S130" s="185">
        <v>0</v>
      </c>
      <c r="T130" s="18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256</v>
      </c>
      <c r="AT130" s="187" t="s">
        <v>143</v>
      </c>
      <c r="AU130" s="187" t="s">
        <v>82</v>
      </c>
      <c r="AY130" s="20" t="s">
        <v>141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20" t="s">
        <v>80</v>
      </c>
      <c r="BK130" s="188">
        <f>ROUND(I130*H130,2)</f>
        <v>0</v>
      </c>
      <c r="BL130" s="20" t="s">
        <v>256</v>
      </c>
      <c r="BM130" s="187" t="s">
        <v>768</v>
      </c>
    </row>
    <row r="131" spans="1:65" s="2" customFormat="1" ht="11.25">
      <c r="A131" s="37"/>
      <c r="B131" s="38"/>
      <c r="C131" s="39"/>
      <c r="D131" s="189" t="s">
        <v>150</v>
      </c>
      <c r="E131" s="39"/>
      <c r="F131" s="190" t="s">
        <v>769</v>
      </c>
      <c r="G131" s="39"/>
      <c r="H131" s="39"/>
      <c r="I131" s="191"/>
      <c r="J131" s="39"/>
      <c r="K131" s="39"/>
      <c r="L131" s="42"/>
      <c r="M131" s="192"/>
      <c r="N131" s="193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150</v>
      </c>
      <c r="AU131" s="20" t="s">
        <v>82</v>
      </c>
    </row>
    <row r="132" spans="1:65" s="2" customFormat="1" ht="16.5" customHeight="1">
      <c r="A132" s="37"/>
      <c r="B132" s="38"/>
      <c r="C132" s="176" t="s">
        <v>362</v>
      </c>
      <c r="D132" s="176" t="s">
        <v>143</v>
      </c>
      <c r="E132" s="177" t="s">
        <v>770</v>
      </c>
      <c r="F132" s="178" t="s">
        <v>771</v>
      </c>
      <c r="G132" s="179" t="s">
        <v>216</v>
      </c>
      <c r="H132" s="180">
        <v>20</v>
      </c>
      <c r="I132" s="181"/>
      <c r="J132" s="182">
        <f>ROUND(I132*H132,2)</f>
        <v>0</v>
      </c>
      <c r="K132" s="178" t="s">
        <v>147</v>
      </c>
      <c r="L132" s="42"/>
      <c r="M132" s="183" t="s">
        <v>19</v>
      </c>
      <c r="N132" s="184" t="s">
        <v>43</v>
      </c>
      <c r="O132" s="67"/>
      <c r="P132" s="185">
        <f>O132*H132</f>
        <v>0</v>
      </c>
      <c r="Q132" s="185">
        <v>1.3999999999999999E-4</v>
      </c>
      <c r="R132" s="185">
        <f>Q132*H132</f>
        <v>2.7999999999999995E-3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256</v>
      </c>
      <c r="AT132" s="187" t="s">
        <v>143</v>
      </c>
      <c r="AU132" s="187" t="s">
        <v>82</v>
      </c>
      <c r="AY132" s="20" t="s">
        <v>141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20" t="s">
        <v>80</v>
      </c>
      <c r="BK132" s="188">
        <f>ROUND(I132*H132,2)</f>
        <v>0</v>
      </c>
      <c r="BL132" s="20" t="s">
        <v>256</v>
      </c>
      <c r="BM132" s="187" t="s">
        <v>772</v>
      </c>
    </row>
    <row r="133" spans="1:65" s="2" customFormat="1" ht="11.25">
      <c r="A133" s="37"/>
      <c r="B133" s="38"/>
      <c r="C133" s="39"/>
      <c r="D133" s="189" t="s">
        <v>150</v>
      </c>
      <c r="E133" s="39"/>
      <c r="F133" s="190" t="s">
        <v>773</v>
      </c>
      <c r="G133" s="39"/>
      <c r="H133" s="39"/>
      <c r="I133" s="191"/>
      <c r="J133" s="39"/>
      <c r="K133" s="39"/>
      <c r="L133" s="42"/>
      <c r="M133" s="192"/>
      <c r="N133" s="193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150</v>
      </c>
      <c r="AU133" s="20" t="s">
        <v>82</v>
      </c>
    </row>
    <row r="134" spans="1:65" s="2" customFormat="1" ht="16.5" customHeight="1">
      <c r="A134" s="37"/>
      <c r="B134" s="38"/>
      <c r="C134" s="176" t="s">
        <v>368</v>
      </c>
      <c r="D134" s="176" t="s">
        <v>143</v>
      </c>
      <c r="E134" s="177" t="s">
        <v>774</v>
      </c>
      <c r="F134" s="178" t="s">
        <v>775</v>
      </c>
      <c r="G134" s="179" t="s">
        <v>216</v>
      </c>
      <c r="H134" s="180">
        <v>20</v>
      </c>
      <c r="I134" s="181"/>
      <c r="J134" s="182">
        <f>ROUND(I134*H134,2)</f>
        <v>0</v>
      </c>
      <c r="K134" s="178" t="s">
        <v>147</v>
      </c>
      <c r="L134" s="42"/>
      <c r="M134" s="183" t="s">
        <v>19</v>
      </c>
      <c r="N134" s="184" t="s">
        <v>43</v>
      </c>
      <c r="O134" s="67"/>
      <c r="P134" s="185">
        <f>O134*H134</f>
        <v>0</v>
      </c>
      <c r="Q134" s="185">
        <v>1.2E-4</v>
      </c>
      <c r="R134" s="185">
        <f>Q134*H134</f>
        <v>2.4000000000000002E-3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256</v>
      </c>
      <c r="AT134" s="187" t="s">
        <v>143</v>
      </c>
      <c r="AU134" s="187" t="s">
        <v>82</v>
      </c>
      <c r="AY134" s="20" t="s">
        <v>141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80</v>
      </c>
      <c r="BK134" s="188">
        <f>ROUND(I134*H134,2)</f>
        <v>0</v>
      </c>
      <c r="BL134" s="20" t="s">
        <v>256</v>
      </c>
      <c r="BM134" s="187" t="s">
        <v>776</v>
      </c>
    </row>
    <row r="135" spans="1:65" s="2" customFormat="1" ht="11.25">
      <c r="A135" s="37"/>
      <c r="B135" s="38"/>
      <c r="C135" s="39"/>
      <c r="D135" s="189" t="s">
        <v>150</v>
      </c>
      <c r="E135" s="39"/>
      <c r="F135" s="190" t="s">
        <v>777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150</v>
      </c>
      <c r="AU135" s="20" t="s">
        <v>82</v>
      </c>
    </row>
    <row r="136" spans="1:65" s="12" customFormat="1" ht="25.9" customHeight="1">
      <c r="B136" s="160"/>
      <c r="C136" s="161"/>
      <c r="D136" s="162" t="s">
        <v>71</v>
      </c>
      <c r="E136" s="163" t="s">
        <v>778</v>
      </c>
      <c r="F136" s="163" t="s">
        <v>779</v>
      </c>
      <c r="G136" s="161"/>
      <c r="H136" s="161"/>
      <c r="I136" s="164"/>
      <c r="J136" s="165">
        <f>BK136</f>
        <v>0</v>
      </c>
      <c r="K136" s="161"/>
      <c r="L136" s="166"/>
      <c r="M136" s="167"/>
      <c r="N136" s="168"/>
      <c r="O136" s="168"/>
      <c r="P136" s="169">
        <f>SUM(P137:P141)</f>
        <v>0</v>
      </c>
      <c r="Q136" s="168"/>
      <c r="R136" s="169">
        <f>SUM(R137:R141)</f>
        <v>0</v>
      </c>
      <c r="S136" s="168"/>
      <c r="T136" s="170">
        <f>SUM(T137:T141)</f>
        <v>0</v>
      </c>
      <c r="AR136" s="171" t="s">
        <v>148</v>
      </c>
      <c r="AT136" s="172" t="s">
        <v>71</v>
      </c>
      <c r="AU136" s="172" t="s">
        <v>72</v>
      </c>
      <c r="AY136" s="171" t="s">
        <v>141</v>
      </c>
      <c r="BK136" s="173">
        <f>SUM(BK137:BK141)</f>
        <v>0</v>
      </c>
    </row>
    <row r="137" spans="1:65" s="2" customFormat="1" ht="16.5" customHeight="1">
      <c r="A137" s="37"/>
      <c r="B137" s="38"/>
      <c r="C137" s="176" t="s">
        <v>374</v>
      </c>
      <c r="D137" s="176" t="s">
        <v>143</v>
      </c>
      <c r="E137" s="177" t="s">
        <v>780</v>
      </c>
      <c r="F137" s="178" t="s">
        <v>781</v>
      </c>
      <c r="G137" s="179" t="s">
        <v>670</v>
      </c>
      <c r="H137" s="180">
        <v>2</v>
      </c>
      <c r="I137" s="181"/>
      <c r="J137" s="182">
        <f>ROUND(I137*H137,2)</f>
        <v>0</v>
      </c>
      <c r="K137" s="178" t="s">
        <v>19</v>
      </c>
      <c r="L137" s="42"/>
      <c r="M137" s="183" t="s">
        <v>19</v>
      </c>
      <c r="N137" s="184" t="s">
        <v>43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544</v>
      </c>
      <c r="AT137" s="187" t="s">
        <v>143</v>
      </c>
      <c r="AU137" s="187" t="s">
        <v>80</v>
      </c>
      <c r="AY137" s="20" t="s">
        <v>141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0" t="s">
        <v>80</v>
      </c>
      <c r="BK137" s="188">
        <f>ROUND(I137*H137,2)</f>
        <v>0</v>
      </c>
      <c r="BL137" s="20" t="s">
        <v>544</v>
      </c>
      <c r="BM137" s="187" t="s">
        <v>502</v>
      </c>
    </row>
    <row r="138" spans="1:65" s="2" customFormat="1" ht="16.5" customHeight="1">
      <c r="A138" s="37"/>
      <c r="B138" s="38"/>
      <c r="C138" s="176" t="s">
        <v>382</v>
      </c>
      <c r="D138" s="176" t="s">
        <v>143</v>
      </c>
      <c r="E138" s="177" t="s">
        <v>671</v>
      </c>
      <c r="F138" s="178" t="s">
        <v>672</v>
      </c>
      <c r="G138" s="179" t="s">
        <v>670</v>
      </c>
      <c r="H138" s="180">
        <v>4</v>
      </c>
      <c r="I138" s="181"/>
      <c r="J138" s="182">
        <f>ROUND(I138*H138,2)</f>
        <v>0</v>
      </c>
      <c r="K138" s="178" t="s">
        <v>19</v>
      </c>
      <c r="L138" s="42"/>
      <c r="M138" s="183" t="s">
        <v>19</v>
      </c>
      <c r="N138" s="184" t="s">
        <v>43</v>
      </c>
      <c r="O138" s="67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544</v>
      </c>
      <c r="AT138" s="187" t="s">
        <v>143</v>
      </c>
      <c r="AU138" s="187" t="s">
        <v>80</v>
      </c>
      <c r="AY138" s="20" t="s">
        <v>141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20" t="s">
        <v>80</v>
      </c>
      <c r="BK138" s="188">
        <f>ROUND(I138*H138,2)</f>
        <v>0</v>
      </c>
      <c r="BL138" s="20" t="s">
        <v>544</v>
      </c>
      <c r="BM138" s="187" t="s">
        <v>782</v>
      </c>
    </row>
    <row r="139" spans="1:65" s="2" customFormat="1" ht="16.5" customHeight="1">
      <c r="A139" s="37"/>
      <c r="B139" s="38"/>
      <c r="C139" s="176" t="s">
        <v>388</v>
      </c>
      <c r="D139" s="176" t="s">
        <v>143</v>
      </c>
      <c r="E139" s="177" t="s">
        <v>783</v>
      </c>
      <c r="F139" s="178" t="s">
        <v>676</v>
      </c>
      <c r="G139" s="179" t="s">
        <v>670</v>
      </c>
      <c r="H139" s="180">
        <v>10</v>
      </c>
      <c r="I139" s="181"/>
      <c r="J139" s="182">
        <f>ROUND(I139*H139,2)</f>
        <v>0</v>
      </c>
      <c r="K139" s="178" t="s">
        <v>19</v>
      </c>
      <c r="L139" s="42"/>
      <c r="M139" s="183" t="s">
        <v>19</v>
      </c>
      <c r="N139" s="184" t="s">
        <v>43</v>
      </c>
      <c r="O139" s="67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544</v>
      </c>
      <c r="AT139" s="187" t="s">
        <v>143</v>
      </c>
      <c r="AU139" s="187" t="s">
        <v>80</v>
      </c>
      <c r="AY139" s="20" t="s">
        <v>141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20" t="s">
        <v>80</v>
      </c>
      <c r="BK139" s="188">
        <f>ROUND(I139*H139,2)</f>
        <v>0</v>
      </c>
      <c r="BL139" s="20" t="s">
        <v>544</v>
      </c>
      <c r="BM139" s="187" t="s">
        <v>784</v>
      </c>
    </row>
    <row r="140" spans="1:65" s="2" customFormat="1" ht="16.5" customHeight="1">
      <c r="A140" s="37"/>
      <c r="B140" s="38"/>
      <c r="C140" s="176" t="s">
        <v>326</v>
      </c>
      <c r="D140" s="176" t="s">
        <v>143</v>
      </c>
      <c r="E140" s="177" t="s">
        <v>785</v>
      </c>
      <c r="F140" s="178" t="s">
        <v>786</v>
      </c>
      <c r="G140" s="179" t="s">
        <v>670</v>
      </c>
      <c r="H140" s="180">
        <v>20</v>
      </c>
      <c r="I140" s="181"/>
      <c r="J140" s="182">
        <f>ROUND(I140*H140,2)</f>
        <v>0</v>
      </c>
      <c r="K140" s="178" t="s">
        <v>19</v>
      </c>
      <c r="L140" s="42"/>
      <c r="M140" s="183" t="s">
        <v>19</v>
      </c>
      <c r="N140" s="184" t="s">
        <v>43</v>
      </c>
      <c r="O140" s="67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544</v>
      </c>
      <c r="AT140" s="187" t="s">
        <v>143</v>
      </c>
      <c r="AU140" s="187" t="s">
        <v>80</v>
      </c>
      <c r="AY140" s="20" t="s">
        <v>141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20" t="s">
        <v>80</v>
      </c>
      <c r="BK140" s="188">
        <f>ROUND(I140*H140,2)</f>
        <v>0</v>
      </c>
      <c r="BL140" s="20" t="s">
        <v>544</v>
      </c>
      <c r="BM140" s="187" t="s">
        <v>787</v>
      </c>
    </row>
    <row r="141" spans="1:65" s="2" customFormat="1" ht="16.5" customHeight="1">
      <c r="A141" s="37"/>
      <c r="B141" s="38"/>
      <c r="C141" s="176" t="s">
        <v>398</v>
      </c>
      <c r="D141" s="176" t="s">
        <v>143</v>
      </c>
      <c r="E141" s="177" t="s">
        <v>788</v>
      </c>
      <c r="F141" s="178" t="s">
        <v>789</v>
      </c>
      <c r="G141" s="179" t="s">
        <v>670</v>
      </c>
      <c r="H141" s="180">
        <v>10</v>
      </c>
      <c r="I141" s="181"/>
      <c r="J141" s="182">
        <f>ROUND(I141*H141,2)</f>
        <v>0</v>
      </c>
      <c r="K141" s="178" t="s">
        <v>19</v>
      </c>
      <c r="L141" s="42"/>
      <c r="M141" s="252" t="s">
        <v>19</v>
      </c>
      <c r="N141" s="253" t="s">
        <v>43</v>
      </c>
      <c r="O141" s="250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544</v>
      </c>
      <c r="AT141" s="187" t="s">
        <v>143</v>
      </c>
      <c r="AU141" s="187" t="s">
        <v>80</v>
      </c>
      <c r="AY141" s="20" t="s">
        <v>141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80</v>
      </c>
      <c r="BK141" s="188">
        <f>ROUND(I141*H141,2)</f>
        <v>0</v>
      </c>
      <c r="BL141" s="20" t="s">
        <v>544</v>
      </c>
      <c r="BM141" s="187" t="s">
        <v>790</v>
      </c>
    </row>
    <row r="142" spans="1:65" s="2" customFormat="1" ht="6.95" customHeight="1">
      <c r="A142" s="37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42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algorithmName="SHA-512" hashValue="/RP2dVyB7d/3hw3fZZrXFr77Gky4nit4PSoHL0jTelfuPAUAxHdDXIoPU6mLPSvUnFU7dwweckMrvGWndC4UgQ==" saltValue="H7r8hk4kppMauPbB7Xeql2RFAuQVkv58+makiaEfm4VtnZM7ZPmkZpQOgfS2/qd3QSpNv9tGDjQdx9NTv37hng==" spinCount="100000" sheet="1" objects="1" scenarios="1" formatColumns="0" formatRows="0" autoFilter="0"/>
  <autoFilter ref="C83:K14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5" r:id="rId2"/>
    <hyperlink ref="F98" r:id="rId3"/>
    <hyperlink ref="F103" r:id="rId4"/>
    <hyperlink ref="F105" r:id="rId5"/>
    <hyperlink ref="F111" r:id="rId6"/>
    <hyperlink ref="F119" r:id="rId7"/>
    <hyperlink ref="F121" r:id="rId8"/>
    <hyperlink ref="F123" r:id="rId9"/>
    <hyperlink ref="F126" r:id="rId10"/>
    <hyperlink ref="F131" r:id="rId11"/>
    <hyperlink ref="F133" r:id="rId12"/>
    <hyperlink ref="F135" r:id="rId1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0" t="s">
        <v>97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98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3" t="str">
        <f>'Rekapitulace stavby'!K6</f>
        <v>Úprava areálu - středisko Rudíkov</v>
      </c>
      <c r="F7" s="384"/>
      <c r="G7" s="384"/>
      <c r="H7" s="384"/>
      <c r="L7" s="23"/>
    </row>
    <row r="8" spans="1:46" s="2" customFormat="1" ht="12" customHeight="1">
      <c r="A8" s="37"/>
      <c r="B8" s="42"/>
      <c r="C8" s="37"/>
      <c r="D8" s="108" t="s">
        <v>99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5" t="s">
        <v>791</v>
      </c>
      <c r="F9" s="386"/>
      <c r="G9" s="386"/>
      <c r="H9" s="386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8. 7. 2024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7" t="str">
        <f>'Rekapitulace stavby'!E14</f>
        <v>Vyplň údaj</v>
      </c>
      <c r="F18" s="388"/>
      <c r="G18" s="388"/>
      <c r="H18" s="388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89" t="s">
        <v>792</v>
      </c>
      <c r="F27" s="389"/>
      <c r="G27" s="389"/>
      <c r="H27" s="38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ROUND(J80,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ROUND((SUM(BE80:BE88)),  2)</f>
        <v>0</v>
      </c>
      <c r="G33" s="37"/>
      <c r="H33" s="37"/>
      <c r="I33" s="121">
        <v>0.21</v>
      </c>
      <c r="J33" s="120">
        <f>ROUND(((SUM(BE80:BE88))*I33),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ROUND((SUM(BF80:BF88)),  2)</f>
        <v>0</v>
      </c>
      <c r="G34" s="37"/>
      <c r="H34" s="37"/>
      <c r="I34" s="121">
        <v>0.12</v>
      </c>
      <c r="J34" s="120">
        <f>ROUND(((SUM(BF80:BF88))*I34),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ROUND((SUM(BG80:BG88)),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ROUND((SUM(BH80:BH88)),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ROUND((SUM(BI80:BI88)),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101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0" t="str">
        <f>E7</f>
        <v>Úprava areálu - středisko Rudíkov</v>
      </c>
      <c r="F48" s="391"/>
      <c r="G48" s="391"/>
      <c r="H48" s="391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99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3" t="str">
        <f>E9</f>
        <v>06 - VON - vedlejší a ostatní náklady</v>
      </c>
      <c r="F50" s="392"/>
      <c r="G50" s="392"/>
      <c r="H50" s="39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Rudíkov</v>
      </c>
      <c r="G52" s="39"/>
      <c r="H52" s="39"/>
      <c r="I52" s="32" t="s">
        <v>23</v>
      </c>
      <c r="J52" s="62" t="str">
        <f>IF(J12="","",J12)</f>
        <v>8. 7. 2024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KSÚSV, př.org., Kosovská 1122/16, Jihlava 58601</v>
      </c>
      <c r="G54" s="39"/>
      <c r="H54" s="39"/>
      <c r="I54" s="32" t="s">
        <v>31</v>
      </c>
      <c r="J54" s="35" t="str">
        <f>E21</f>
        <v>Obchodní projekt Jihlůava, spol.s 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Fr.Neuwirth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102</v>
      </c>
      <c r="D57" s="134"/>
      <c r="E57" s="134"/>
      <c r="F57" s="134"/>
      <c r="G57" s="134"/>
      <c r="H57" s="134"/>
      <c r="I57" s="134"/>
      <c r="J57" s="135" t="s">
        <v>103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J80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104</v>
      </c>
    </row>
    <row r="60" spans="1:47" s="9" customFormat="1" ht="24.95" customHeight="1">
      <c r="B60" s="137"/>
      <c r="C60" s="138"/>
      <c r="D60" s="139" t="s">
        <v>793</v>
      </c>
      <c r="E60" s="140"/>
      <c r="F60" s="140"/>
      <c r="G60" s="140"/>
      <c r="H60" s="140"/>
      <c r="I60" s="140"/>
      <c r="J60" s="141">
        <f>J81</f>
        <v>0</v>
      </c>
      <c r="K60" s="138"/>
      <c r="L60" s="142"/>
    </row>
    <row r="61" spans="1:47" s="2" customFormat="1" ht="21.75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0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6.95" customHeight="1">
      <c r="A62" s="37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10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pans="1:63" s="2" customFormat="1" ht="6.95" customHeight="1">
      <c r="A66" s="37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63" s="2" customFormat="1" ht="24.95" customHeight="1">
      <c r="A67" s="37"/>
      <c r="B67" s="38"/>
      <c r="C67" s="26" t="s">
        <v>126</v>
      </c>
      <c r="D67" s="39"/>
      <c r="E67" s="39"/>
      <c r="F67" s="39"/>
      <c r="G67" s="39"/>
      <c r="H67" s="39"/>
      <c r="I67" s="39"/>
      <c r="J67" s="39"/>
      <c r="K67" s="39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63" s="2" customFormat="1" ht="6.95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63" s="2" customFormat="1" ht="12" customHeight="1">
      <c r="A69" s="37"/>
      <c r="B69" s="38"/>
      <c r="C69" s="32" t="s">
        <v>16</v>
      </c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63" s="2" customFormat="1" ht="16.5" customHeight="1">
      <c r="A70" s="37"/>
      <c r="B70" s="38"/>
      <c r="C70" s="39"/>
      <c r="D70" s="39"/>
      <c r="E70" s="390" t="str">
        <f>E7</f>
        <v>Úprava areálu - středisko Rudíkov</v>
      </c>
      <c r="F70" s="391"/>
      <c r="G70" s="391"/>
      <c r="H70" s="391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63" s="2" customFormat="1" ht="12" customHeight="1">
      <c r="A71" s="37"/>
      <c r="B71" s="38"/>
      <c r="C71" s="32" t="s">
        <v>99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63" s="2" customFormat="1" ht="16.5" customHeight="1">
      <c r="A72" s="37"/>
      <c r="B72" s="38"/>
      <c r="C72" s="39"/>
      <c r="D72" s="39"/>
      <c r="E72" s="343" t="str">
        <f>E9</f>
        <v>06 - VON - vedlejší a ostatní náklady</v>
      </c>
      <c r="F72" s="392"/>
      <c r="G72" s="392"/>
      <c r="H72" s="392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63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63" s="2" customFormat="1" ht="12" customHeight="1">
      <c r="A74" s="37"/>
      <c r="B74" s="38"/>
      <c r="C74" s="32" t="s">
        <v>21</v>
      </c>
      <c r="D74" s="39"/>
      <c r="E74" s="39"/>
      <c r="F74" s="30" t="str">
        <f>F12</f>
        <v>Rudíkov</v>
      </c>
      <c r="G74" s="39"/>
      <c r="H74" s="39"/>
      <c r="I74" s="32" t="s">
        <v>23</v>
      </c>
      <c r="J74" s="62" t="str">
        <f>IF(J12="","",J12)</f>
        <v>8. 7. 2024</v>
      </c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63" s="2" customFormat="1" ht="6.9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63" s="2" customFormat="1" ht="25.7" customHeight="1">
      <c r="A76" s="37"/>
      <c r="B76" s="38"/>
      <c r="C76" s="32" t="s">
        <v>25</v>
      </c>
      <c r="D76" s="39"/>
      <c r="E76" s="39"/>
      <c r="F76" s="30" t="str">
        <f>E15</f>
        <v>KSÚSV, př.org., Kosovská 1122/16, Jihlava 58601</v>
      </c>
      <c r="G76" s="39"/>
      <c r="H76" s="39"/>
      <c r="I76" s="32" t="s">
        <v>31</v>
      </c>
      <c r="J76" s="35" t="str">
        <f>E21</f>
        <v>Obchodní projekt Jihlůava, spol.s r.o.</v>
      </c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63" s="2" customFormat="1" ht="15.2" customHeight="1">
      <c r="A77" s="37"/>
      <c r="B77" s="38"/>
      <c r="C77" s="32" t="s">
        <v>29</v>
      </c>
      <c r="D77" s="39"/>
      <c r="E77" s="39"/>
      <c r="F77" s="30" t="str">
        <f>IF(E18="","",E18)</f>
        <v>Vyplň údaj</v>
      </c>
      <c r="G77" s="39"/>
      <c r="H77" s="39"/>
      <c r="I77" s="32" t="s">
        <v>34</v>
      </c>
      <c r="J77" s="35" t="str">
        <f>E24</f>
        <v>Fr.Neuwirth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63" s="2" customFormat="1" ht="10.3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63" s="11" customFormat="1" ht="29.25" customHeight="1">
      <c r="A79" s="149"/>
      <c r="B79" s="150"/>
      <c r="C79" s="151" t="s">
        <v>127</v>
      </c>
      <c r="D79" s="152" t="s">
        <v>57</v>
      </c>
      <c r="E79" s="152" t="s">
        <v>53</v>
      </c>
      <c r="F79" s="152" t="s">
        <v>54</v>
      </c>
      <c r="G79" s="152" t="s">
        <v>128</v>
      </c>
      <c r="H79" s="152" t="s">
        <v>129</v>
      </c>
      <c r="I79" s="152" t="s">
        <v>130</v>
      </c>
      <c r="J79" s="152" t="s">
        <v>103</v>
      </c>
      <c r="K79" s="153" t="s">
        <v>131</v>
      </c>
      <c r="L79" s="154"/>
      <c r="M79" s="71" t="s">
        <v>19</v>
      </c>
      <c r="N79" s="72" t="s">
        <v>42</v>
      </c>
      <c r="O79" s="72" t="s">
        <v>132</v>
      </c>
      <c r="P79" s="72" t="s">
        <v>133</v>
      </c>
      <c r="Q79" s="72" t="s">
        <v>134</v>
      </c>
      <c r="R79" s="72" t="s">
        <v>135</v>
      </c>
      <c r="S79" s="72" t="s">
        <v>136</v>
      </c>
      <c r="T79" s="73" t="s">
        <v>137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7"/>
      <c r="B80" s="38"/>
      <c r="C80" s="78" t="s">
        <v>138</v>
      </c>
      <c r="D80" s="39"/>
      <c r="E80" s="39"/>
      <c r="F80" s="39"/>
      <c r="G80" s="39"/>
      <c r="H80" s="39"/>
      <c r="I80" s="39"/>
      <c r="J80" s="155">
        <f>BK80</f>
        <v>0</v>
      </c>
      <c r="K80" s="39"/>
      <c r="L80" s="42"/>
      <c r="M80" s="74"/>
      <c r="N80" s="156"/>
      <c r="O80" s="75"/>
      <c r="P80" s="157">
        <f>P81</f>
        <v>0</v>
      </c>
      <c r="Q80" s="75"/>
      <c r="R80" s="157">
        <f>R81</f>
        <v>0</v>
      </c>
      <c r="S80" s="75"/>
      <c r="T80" s="158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20" t="s">
        <v>71</v>
      </c>
      <c r="AU80" s="20" t="s">
        <v>104</v>
      </c>
      <c r="BK80" s="159">
        <f>BK81</f>
        <v>0</v>
      </c>
    </row>
    <row r="81" spans="1:65" s="12" customFormat="1" ht="25.9" customHeight="1">
      <c r="B81" s="160"/>
      <c r="C81" s="161"/>
      <c r="D81" s="162" t="s">
        <v>71</v>
      </c>
      <c r="E81" s="163" t="s">
        <v>568</v>
      </c>
      <c r="F81" s="163" t="s">
        <v>794</v>
      </c>
      <c r="G81" s="161"/>
      <c r="H81" s="161"/>
      <c r="I81" s="164"/>
      <c r="J81" s="165">
        <f>BK81</f>
        <v>0</v>
      </c>
      <c r="K81" s="161"/>
      <c r="L81" s="166"/>
      <c r="M81" s="167"/>
      <c r="N81" s="168"/>
      <c r="O81" s="168"/>
      <c r="P81" s="169">
        <f>SUM(P82:P88)</f>
        <v>0</v>
      </c>
      <c r="Q81" s="168"/>
      <c r="R81" s="169">
        <f>SUM(R82:R88)</f>
        <v>0</v>
      </c>
      <c r="S81" s="168"/>
      <c r="T81" s="170">
        <f>SUM(T82:T88)</f>
        <v>0</v>
      </c>
      <c r="AR81" s="171" t="s">
        <v>80</v>
      </c>
      <c r="AT81" s="172" t="s">
        <v>71</v>
      </c>
      <c r="AU81" s="172" t="s">
        <v>72</v>
      </c>
      <c r="AY81" s="171" t="s">
        <v>141</v>
      </c>
      <c r="BK81" s="173">
        <f>SUM(BK82:BK88)</f>
        <v>0</v>
      </c>
    </row>
    <row r="82" spans="1:65" s="2" customFormat="1" ht="16.5" customHeight="1">
      <c r="A82" s="37"/>
      <c r="B82" s="38"/>
      <c r="C82" s="176" t="s">
        <v>80</v>
      </c>
      <c r="D82" s="176" t="s">
        <v>143</v>
      </c>
      <c r="E82" s="177" t="s">
        <v>795</v>
      </c>
      <c r="F82" s="178" t="s">
        <v>796</v>
      </c>
      <c r="G82" s="179" t="s">
        <v>431</v>
      </c>
      <c r="H82" s="180">
        <v>1</v>
      </c>
      <c r="I82" s="181"/>
      <c r="J82" s="182">
        <f t="shared" ref="J82:J88" si="0">ROUND(I82*H82,2)</f>
        <v>0</v>
      </c>
      <c r="K82" s="178" t="s">
        <v>19</v>
      </c>
      <c r="L82" s="42"/>
      <c r="M82" s="183" t="s">
        <v>19</v>
      </c>
      <c r="N82" s="184" t="s">
        <v>43</v>
      </c>
      <c r="O82" s="67"/>
      <c r="P82" s="185">
        <f t="shared" ref="P82:P88" si="1">O82*H82</f>
        <v>0</v>
      </c>
      <c r="Q82" s="185">
        <v>0</v>
      </c>
      <c r="R82" s="185">
        <f t="shared" ref="R82:R88" si="2">Q82*H82</f>
        <v>0</v>
      </c>
      <c r="S82" s="185">
        <v>0</v>
      </c>
      <c r="T82" s="186">
        <f t="shared" ref="T82:T88" si="3"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7" t="s">
        <v>797</v>
      </c>
      <c r="AT82" s="187" t="s">
        <v>143</v>
      </c>
      <c r="AU82" s="187" t="s">
        <v>80</v>
      </c>
      <c r="AY82" s="20" t="s">
        <v>141</v>
      </c>
      <c r="BE82" s="188">
        <f t="shared" ref="BE82:BE88" si="4">IF(N82="základní",J82,0)</f>
        <v>0</v>
      </c>
      <c r="BF82" s="188">
        <f t="shared" ref="BF82:BF88" si="5">IF(N82="snížená",J82,0)</f>
        <v>0</v>
      </c>
      <c r="BG82" s="188">
        <f t="shared" ref="BG82:BG88" si="6">IF(N82="zákl. přenesená",J82,0)</f>
        <v>0</v>
      </c>
      <c r="BH82" s="188">
        <f t="shared" ref="BH82:BH88" si="7">IF(N82="sníž. přenesená",J82,0)</f>
        <v>0</v>
      </c>
      <c r="BI82" s="188">
        <f t="shared" ref="BI82:BI88" si="8">IF(N82="nulová",J82,0)</f>
        <v>0</v>
      </c>
      <c r="BJ82" s="20" t="s">
        <v>80</v>
      </c>
      <c r="BK82" s="188">
        <f t="shared" ref="BK82:BK88" si="9">ROUND(I82*H82,2)</f>
        <v>0</v>
      </c>
      <c r="BL82" s="20" t="s">
        <v>797</v>
      </c>
      <c r="BM82" s="187" t="s">
        <v>194</v>
      </c>
    </row>
    <row r="83" spans="1:65" s="2" customFormat="1" ht="16.5" customHeight="1">
      <c r="A83" s="37"/>
      <c r="B83" s="38"/>
      <c r="C83" s="176" t="s">
        <v>82</v>
      </c>
      <c r="D83" s="176" t="s">
        <v>143</v>
      </c>
      <c r="E83" s="177" t="s">
        <v>798</v>
      </c>
      <c r="F83" s="178" t="s">
        <v>799</v>
      </c>
      <c r="G83" s="179" t="s">
        <v>431</v>
      </c>
      <c r="H83" s="180">
        <v>1</v>
      </c>
      <c r="I83" s="181"/>
      <c r="J83" s="182">
        <f t="shared" si="0"/>
        <v>0</v>
      </c>
      <c r="K83" s="178" t="s">
        <v>19</v>
      </c>
      <c r="L83" s="42"/>
      <c r="M83" s="183" t="s">
        <v>19</v>
      </c>
      <c r="N83" s="184" t="s">
        <v>43</v>
      </c>
      <c r="O83" s="67"/>
      <c r="P83" s="185">
        <f t="shared" si="1"/>
        <v>0</v>
      </c>
      <c r="Q83" s="185">
        <v>0</v>
      </c>
      <c r="R83" s="185">
        <f t="shared" si="2"/>
        <v>0</v>
      </c>
      <c r="S83" s="185">
        <v>0</v>
      </c>
      <c r="T83" s="186">
        <f t="shared" si="3"/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87" t="s">
        <v>797</v>
      </c>
      <c r="AT83" s="187" t="s">
        <v>143</v>
      </c>
      <c r="AU83" s="187" t="s">
        <v>80</v>
      </c>
      <c r="AY83" s="20" t="s">
        <v>141</v>
      </c>
      <c r="BE83" s="188">
        <f t="shared" si="4"/>
        <v>0</v>
      </c>
      <c r="BF83" s="188">
        <f t="shared" si="5"/>
        <v>0</v>
      </c>
      <c r="BG83" s="188">
        <f t="shared" si="6"/>
        <v>0</v>
      </c>
      <c r="BH83" s="188">
        <f t="shared" si="7"/>
        <v>0</v>
      </c>
      <c r="BI83" s="188">
        <f t="shared" si="8"/>
        <v>0</v>
      </c>
      <c r="BJ83" s="20" t="s">
        <v>80</v>
      </c>
      <c r="BK83" s="188">
        <f t="shared" si="9"/>
        <v>0</v>
      </c>
      <c r="BL83" s="20" t="s">
        <v>797</v>
      </c>
      <c r="BM83" s="187" t="s">
        <v>221</v>
      </c>
    </row>
    <row r="84" spans="1:65" s="2" customFormat="1" ht="16.5" customHeight="1">
      <c r="A84" s="37"/>
      <c r="B84" s="38"/>
      <c r="C84" s="176" t="s">
        <v>158</v>
      </c>
      <c r="D84" s="176" t="s">
        <v>143</v>
      </c>
      <c r="E84" s="177" t="s">
        <v>800</v>
      </c>
      <c r="F84" s="178" t="s">
        <v>801</v>
      </c>
      <c r="G84" s="179" t="s">
        <v>431</v>
      </c>
      <c r="H84" s="180">
        <v>1</v>
      </c>
      <c r="I84" s="181"/>
      <c r="J84" s="182">
        <f t="shared" si="0"/>
        <v>0</v>
      </c>
      <c r="K84" s="178" t="s">
        <v>19</v>
      </c>
      <c r="L84" s="42"/>
      <c r="M84" s="183" t="s">
        <v>19</v>
      </c>
      <c r="N84" s="184" t="s">
        <v>43</v>
      </c>
      <c r="O84" s="67"/>
      <c r="P84" s="185">
        <f t="shared" si="1"/>
        <v>0</v>
      </c>
      <c r="Q84" s="185">
        <v>0</v>
      </c>
      <c r="R84" s="185">
        <f t="shared" si="2"/>
        <v>0</v>
      </c>
      <c r="S84" s="185">
        <v>0</v>
      </c>
      <c r="T84" s="186">
        <f t="shared" si="3"/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797</v>
      </c>
      <c r="AT84" s="187" t="s">
        <v>143</v>
      </c>
      <c r="AU84" s="187" t="s">
        <v>80</v>
      </c>
      <c r="AY84" s="20" t="s">
        <v>141</v>
      </c>
      <c r="BE84" s="188">
        <f t="shared" si="4"/>
        <v>0</v>
      </c>
      <c r="BF84" s="188">
        <f t="shared" si="5"/>
        <v>0</v>
      </c>
      <c r="BG84" s="188">
        <f t="shared" si="6"/>
        <v>0</v>
      </c>
      <c r="BH84" s="188">
        <f t="shared" si="7"/>
        <v>0</v>
      </c>
      <c r="BI84" s="188">
        <f t="shared" si="8"/>
        <v>0</v>
      </c>
      <c r="BJ84" s="20" t="s">
        <v>80</v>
      </c>
      <c r="BK84" s="188">
        <f t="shared" si="9"/>
        <v>0</v>
      </c>
      <c r="BL84" s="20" t="s">
        <v>797</v>
      </c>
      <c r="BM84" s="187" t="s">
        <v>8</v>
      </c>
    </row>
    <row r="85" spans="1:65" s="2" customFormat="1" ht="16.5" customHeight="1">
      <c r="A85" s="37"/>
      <c r="B85" s="38"/>
      <c r="C85" s="176" t="s">
        <v>148</v>
      </c>
      <c r="D85" s="176" t="s">
        <v>143</v>
      </c>
      <c r="E85" s="177" t="s">
        <v>802</v>
      </c>
      <c r="F85" s="178" t="s">
        <v>803</v>
      </c>
      <c r="G85" s="179" t="s">
        <v>431</v>
      </c>
      <c r="H85" s="180">
        <v>1</v>
      </c>
      <c r="I85" s="181"/>
      <c r="J85" s="182">
        <f t="shared" si="0"/>
        <v>0</v>
      </c>
      <c r="K85" s="178" t="s">
        <v>19</v>
      </c>
      <c r="L85" s="42"/>
      <c r="M85" s="183" t="s">
        <v>19</v>
      </c>
      <c r="N85" s="184" t="s">
        <v>43</v>
      </c>
      <c r="O85" s="67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797</v>
      </c>
      <c r="AT85" s="187" t="s">
        <v>143</v>
      </c>
      <c r="AU85" s="187" t="s">
        <v>80</v>
      </c>
      <c r="AY85" s="20" t="s">
        <v>141</v>
      </c>
      <c r="BE85" s="188">
        <f t="shared" si="4"/>
        <v>0</v>
      </c>
      <c r="BF85" s="188">
        <f t="shared" si="5"/>
        <v>0</v>
      </c>
      <c r="BG85" s="188">
        <f t="shared" si="6"/>
        <v>0</v>
      </c>
      <c r="BH85" s="188">
        <f t="shared" si="7"/>
        <v>0</v>
      </c>
      <c r="BI85" s="188">
        <f t="shared" si="8"/>
        <v>0</v>
      </c>
      <c r="BJ85" s="20" t="s">
        <v>80</v>
      </c>
      <c r="BK85" s="188">
        <f t="shared" si="9"/>
        <v>0</v>
      </c>
      <c r="BL85" s="20" t="s">
        <v>797</v>
      </c>
      <c r="BM85" s="187" t="s">
        <v>244</v>
      </c>
    </row>
    <row r="86" spans="1:65" s="2" customFormat="1" ht="16.5" customHeight="1">
      <c r="A86" s="37"/>
      <c r="B86" s="38"/>
      <c r="C86" s="176" t="s">
        <v>184</v>
      </c>
      <c r="D86" s="176" t="s">
        <v>143</v>
      </c>
      <c r="E86" s="177" t="s">
        <v>804</v>
      </c>
      <c r="F86" s="178" t="s">
        <v>805</v>
      </c>
      <c r="G86" s="179" t="s">
        <v>431</v>
      </c>
      <c r="H86" s="180">
        <v>1</v>
      </c>
      <c r="I86" s="181"/>
      <c r="J86" s="182">
        <f t="shared" si="0"/>
        <v>0</v>
      </c>
      <c r="K86" s="178" t="s">
        <v>19</v>
      </c>
      <c r="L86" s="42"/>
      <c r="M86" s="183" t="s">
        <v>19</v>
      </c>
      <c r="N86" s="184" t="s">
        <v>43</v>
      </c>
      <c r="O86" s="67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797</v>
      </c>
      <c r="AT86" s="187" t="s">
        <v>143</v>
      </c>
      <c r="AU86" s="187" t="s">
        <v>80</v>
      </c>
      <c r="AY86" s="20" t="s">
        <v>141</v>
      </c>
      <c r="BE86" s="188">
        <f t="shared" si="4"/>
        <v>0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20" t="s">
        <v>80</v>
      </c>
      <c r="BK86" s="188">
        <f t="shared" si="9"/>
        <v>0</v>
      </c>
      <c r="BL86" s="20" t="s">
        <v>797</v>
      </c>
      <c r="BM86" s="187" t="s">
        <v>256</v>
      </c>
    </row>
    <row r="87" spans="1:65" s="2" customFormat="1" ht="16.5" customHeight="1">
      <c r="A87" s="37"/>
      <c r="B87" s="38"/>
      <c r="C87" s="176" t="s">
        <v>194</v>
      </c>
      <c r="D87" s="176" t="s">
        <v>143</v>
      </c>
      <c r="E87" s="177" t="s">
        <v>806</v>
      </c>
      <c r="F87" s="178" t="s">
        <v>807</v>
      </c>
      <c r="G87" s="179" t="s">
        <v>431</v>
      </c>
      <c r="H87" s="180">
        <v>1</v>
      </c>
      <c r="I87" s="181"/>
      <c r="J87" s="182">
        <f t="shared" si="0"/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797</v>
      </c>
      <c r="AT87" s="187" t="s">
        <v>143</v>
      </c>
      <c r="AU87" s="187" t="s">
        <v>80</v>
      </c>
      <c r="AY87" s="20" t="s">
        <v>141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20" t="s">
        <v>80</v>
      </c>
      <c r="BK87" s="188">
        <f t="shared" si="9"/>
        <v>0</v>
      </c>
      <c r="BL87" s="20" t="s">
        <v>797</v>
      </c>
      <c r="BM87" s="187" t="s">
        <v>266</v>
      </c>
    </row>
    <row r="88" spans="1:65" s="2" customFormat="1" ht="16.5" customHeight="1">
      <c r="A88" s="37"/>
      <c r="B88" s="38"/>
      <c r="C88" s="176" t="s">
        <v>201</v>
      </c>
      <c r="D88" s="176" t="s">
        <v>143</v>
      </c>
      <c r="E88" s="177" t="s">
        <v>808</v>
      </c>
      <c r="F88" s="178" t="s">
        <v>809</v>
      </c>
      <c r="G88" s="179" t="s">
        <v>431</v>
      </c>
      <c r="H88" s="180">
        <v>1</v>
      </c>
      <c r="I88" s="181"/>
      <c r="J88" s="182">
        <f t="shared" si="0"/>
        <v>0</v>
      </c>
      <c r="K88" s="178" t="s">
        <v>19</v>
      </c>
      <c r="L88" s="42"/>
      <c r="M88" s="252" t="s">
        <v>19</v>
      </c>
      <c r="N88" s="253" t="s">
        <v>43</v>
      </c>
      <c r="O88" s="250"/>
      <c r="P88" s="254">
        <f t="shared" si="1"/>
        <v>0</v>
      </c>
      <c r="Q88" s="254">
        <v>0</v>
      </c>
      <c r="R88" s="254">
        <f t="shared" si="2"/>
        <v>0</v>
      </c>
      <c r="S88" s="254">
        <v>0</v>
      </c>
      <c r="T88" s="255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797</v>
      </c>
      <c r="AT88" s="187" t="s">
        <v>143</v>
      </c>
      <c r="AU88" s="187" t="s">
        <v>80</v>
      </c>
      <c r="AY88" s="20" t="s">
        <v>141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20" t="s">
        <v>80</v>
      </c>
      <c r="BK88" s="188">
        <f t="shared" si="9"/>
        <v>0</v>
      </c>
      <c r="BL88" s="20" t="s">
        <v>797</v>
      </c>
      <c r="BM88" s="187" t="s">
        <v>277</v>
      </c>
    </row>
    <row r="89" spans="1:65" s="2" customFormat="1" ht="6.95" customHeight="1">
      <c r="A89" s="37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42"/>
      <c r="M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</sheetData>
  <sheetProtection algorithmName="SHA-512" hashValue="guL2G/M1AtAFSnSh8NxDq2+Sws4O1KUUPvpoyUmHZBYDxLQ3TATvQeo+cUbGxelP0/yYKU7CaY+vcOHSbGjQ1Q==" saltValue="/AUQ0KyMqkymSDQHhOcSFKS6+nZ2/vps3GKqjh/bEMxZwHTCmQpsXIAal0y2bO9KTPizXGdAHubvU603JRd+Cg==" spinCount="100000" sheet="1" objects="1" scenarios="1" formatColumns="0" formatRows="0" autoFilter="0"/>
  <autoFilter ref="C79:K8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7" customFormat="1" ht="45" customHeight="1">
      <c r="B3" s="260"/>
      <c r="C3" s="395" t="s">
        <v>810</v>
      </c>
      <c r="D3" s="395"/>
      <c r="E3" s="395"/>
      <c r="F3" s="395"/>
      <c r="G3" s="395"/>
      <c r="H3" s="395"/>
      <c r="I3" s="395"/>
      <c r="J3" s="395"/>
      <c r="K3" s="261"/>
    </row>
    <row r="4" spans="2:11" s="1" customFormat="1" ht="25.5" customHeight="1">
      <c r="B4" s="262"/>
      <c r="C4" s="394" t="s">
        <v>811</v>
      </c>
      <c r="D4" s="394"/>
      <c r="E4" s="394"/>
      <c r="F4" s="394"/>
      <c r="G4" s="394"/>
      <c r="H4" s="394"/>
      <c r="I4" s="394"/>
      <c r="J4" s="394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93" t="s">
        <v>812</v>
      </c>
      <c r="D6" s="393"/>
      <c r="E6" s="393"/>
      <c r="F6" s="393"/>
      <c r="G6" s="393"/>
      <c r="H6" s="393"/>
      <c r="I6" s="393"/>
      <c r="J6" s="393"/>
      <c r="K6" s="263"/>
    </row>
    <row r="7" spans="2:11" s="1" customFormat="1" ht="15" customHeight="1">
      <c r="B7" s="266"/>
      <c r="C7" s="393" t="s">
        <v>813</v>
      </c>
      <c r="D7" s="393"/>
      <c r="E7" s="393"/>
      <c r="F7" s="393"/>
      <c r="G7" s="393"/>
      <c r="H7" s="393"/>
      <c r="I7" s="393"/>
      <c r="J7" s="393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93" t="s">
        <v>814</v>
      </c>
      <c r="D9" s="393"/>
      <c r="E9" s="393"/>
      <c r="F9" s="393"/>
      <c r="G9" s="393"/>
      <c r="H9" s="393"/>
      <c r="I9" s="393"/>
      <c r="J9" s="393"/>
      <c r="K9" s="263"/>
    </row>
    <row r="10" spans="2:11" s="1" customFormat="1" ht="15" customHeight="1">
      <c r="B10" s="266"/>
      <c r="C10" s="265"/>
      <c r="D10" s="393" t="s">
        <v>815</v>
      </c>
      <c r="E10" s="393"/>
      <c r="F10" s="393"/>
      <c r="G10" s="393"/>
      <c r="H10" s="393"/>
      <c r="I10" s="393"/>
      <c r="J10" s="393"/>
      <c r="K10" s="263"/>
    </row>
    <row r="11" spans="2:11" s="1" customFormat="1" ht="15" customHeight="1">
      <c r="B11" s="266"/>
      <c r="C11" s="267"/>
      <c r="D11" s="393" t="s">
        <v>816</v>
      </c>
      <c r="E11" s="393"/>
      <c r="F11" s="393"/>
      <c r="G11" s="393"/>
      <c r="H11" s="393"/>
      <c r="I11" s="393"/>
      <c r="J11" s="393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817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93" t="s">
        <v>818</v>
      </c>
      <c r="E15" s="393"/>
      <c r="F15" s="393"/>
      <c r="G15" s="393"/>
      <c r="H15" s="393"/>
      <c r="I15" s="393"/>
      <c r="J15" s="393"/>
      <c r="K15" s="263"/>
    </row>
    <row r="16" spans="2:11" s="1" customFormat="1" ht="15" customHeight="1">
      <c r="B16" s="266"/>
      <c r="C16" s="267"/>
      <c r="D16" s="393" t="s">
        <v>819</v>
      </c>
      <c r="E16" s="393"/>
      <c r="F16" s="393"/>
      <c r="G16" s="393"/>
      <c r="H16" s="393"/>
      <c r="I16" s="393"/>
      <c r="J16" s="393"/>
      <c r="K16" s="263"/>
    </row>
    <row r="17" spans="2:11" s="1" customFormat="1" ht="15" customHeight="1">
      <c r="B17" s="266"/>
      <c r="C17" s="267"/>
      <c r="D17" s="393" t="s">
        <v>820</v>
      </c>
      <c r="E17" s="393"/>
      <c r="F17" s="393"/>
      <c r="G17" s="393"/>
      <c r="H17" s="393"/>
      <c r="I17" s="393"/>
      <c r="J17" s="393"/>
      <c r="K17" s="263"/>
    </row>
    <row r="18" spans="2:11" s="1" customFormat="1" ht="15" customHeight="1">
      <c r="B18" s="266"/>
      <c r="C18" s="267"/>
      <c r="D18" s="267"/>
      <c r="E18" s="269" t="s">
        <v>79</v>
      </c>
      <c r="F18" s="393" t="s">
        <v>821</v>
      </c>
      <c r="G18" s="393"/>
      <c r="H18" s="393"/>
      <c r="I18" s="393"/>
      <c r="J18" s="393"/>
      <c r="K18" s="263"/>
    </row>
    <row r="19" spans="2:11" s="1" customFormat="1" ht="15" customHeight="1">
      <c r="B19" s="266"/>
      <c r="C19" s="267"/>
      <c r="D19" s="267"/>
      <c r="E19" s="269" t="s">
        <v>822</v>
      </c>
      <c r="F19" s="393" t="s">
        <v>823</v>
      </c>
      <c r="G19" s="393"/>
      <c r="H19" s="393"/>
      <c r="I19" s="393"/>
      <c r="J19" s="393"/>
      <c r="K19" s="263"/>
    </row>
    <row r="20" spans="2:11" s="1" customFormat="1" ht="15" customHeight="1">
      <c r="B20" s="266"/>
      <c r="C20" s="267"/>
      <c r="D20" s="267"/>
      <c r="E20" s="269" t="s">
        <v>824</v>
      </c>
      <c r="F20" s="393" t="s">
        <v>825</v>
      </c>
      <c r="G20" s="393"/>
      <c r="H20" s="393"/>
      <c r="I20" s="393"/>
      <c r="J20" s="393"/>
      <c r="K20" s="263"/>
    </row>
    <row r="21" spans="2:11" s="1" customFormat="1" ht="15" customHeight="1">
      <c r="B21" s="266"/>
      <c r="C21" s="267"/>
      <c r="D21" s="267"/>
      <c r="E21" s="269" t="s">
        <v>826</v>
      </c>
      <c r="F21" s="393" t="s">
        <v>827</v>
      </c>
      <c r="G21" s="393"/>
      <c r="H21" s="393"/>
      <c r="I21" s="393"/>
      <c r="J21" s="393"/>
      <c r="K21" s="263"/>
    </row>
    <row r="22" spans="2:11" s="1" customFormat="1" ht="15" customHeight="1">
      <c r="B22" s="266"/>
      <c r="C22" s="267"/>
      <c r="D22" s="267"/>
      <c r="E22" s="269" t="s">
        <v>828</v>
      </c>
      <c r="F22" s="393" t="s">
        <v>829</v>
      </c>
      <c r="G22" s="393"/>
      <c r="H22" s="393"/>
      <c r="I22" s="393"/>
      <c r="J22" s="393"/>
      <c r="K22" s="263"/>
    </row>
    <row r="23" spans="2:11" s="1" customFormat="1" ht="15" customHeight="1">
      <c r="B23" s="266"/>
      <c r="C23" s="267"/>
      <c r="D23" s="267"/>
      <c r="E23" s="269" t="s">
        <v>830</v>
      </c>
      <c r="F23" s="393" t="s">
        <v>831</v>
      </c>
      <c r="G23" s="393"/>
      <c r="H23" s="393"/>
      <c r="I23" s="393"/>
      <c r="J23" s="393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93" t="s">
        <v>832</v>
      </c>
      <c r="D25" s="393"/>
      <c r="E25" s="393"/>
      <c r="F25" s="393"/>
      <c r="G25" s="393"/>
      <c r="H25" s="393"/>
      <c r="I25" s="393"/>
      <c r="J25" s="393"/>
      <c r="K25" s="263"/>
    </row>
    <row r="26" spans="2:11" s="1" customFormat="1" ht="15" customHeight="1">
      <c r="B26" s="266"/>
      <c r="C26" s="393" t="s">
        <v>833</v>
      </c>
      <c r="D26" s="393"/>
      <c r="E26" s="393"/>
      <c r="F26" s="393"/>
      <c r="G26" s="393"/>
      <c r="H26" s="393"/>
      <c r="I26" s="393"/>
      <c r="J26" s="393"/>
      <c r="K26" s="263"/>
    </row>
    <row r="27" spans="2:11" s="1" customFormat="1" ht="15" customHeight="1">
      <c r="B27" s="266"/>
      <c r="C27" s="265"/>
      <c r="D27" s="393" t="s">
        <v>834</v>
      </c>
      <c r="E27" s="393"/>
      <c r="F27" s="393"/>
      <c r="G27" s="393"/>
      <c r="H27" s="393"/>
      <c r="I27" s="393"/>
      <c r="J27" s="393"/>
      <c r="K27" s="263"/>
    </row>
    <row r="28" spans="2:11" s="1" customFormat="1" ht="15" customHeight="1">
      <c r="B28" s="266"/>
      <c r="C28" s="267"/>
      <c r="D28" s="393" t="s">
        <v>835</v>
      </c>
      <c r="E28" s="393"/>
      <c r="F28" s="393"/>
      <c r="G28" s="393"/>
      <c r="H28" s="393"/>
      <c r="I28" s="393"/>
      <c r="J28" s="393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93" t="s">
        <v>836</v>
      </c>
      <c r="E30" s="393"/>
      <c r="F30" s="393"/>
      <c r="G30" s="393"/>
      <c r="H30" s="393"/>
      <c r="I30" s="393"/>
      <c r="J30" s="393"/>
      <c r="K30" s="263"/>
    </row>
    <row r="31" spans="2:11" s="1" customFormat="1" ht="15" customHeight="1">
      <c r="B31" s="266"/>
      <c r="C31" s="267"/>
      <c r="D31" s="393" t="s">
        <v>837</v>
      </c>
      <c r="E31" s="393"/>
      <c r="F31" s="393"/>
      <c r="G31" s="393"/>
      <c r="H31" s="393"/>
      <c r="I31" s="393"/>
      <c r="J31" s="393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93" t="s">
        <v>838</v>
      </c>
      <c r="E33" s="393"/>
      <c r="F33" s="393"/>
      <c r="G33" s="393"/>
      <c r="H33" s="393"/>
      <c r="I33" s="393"/>
      <c r="J33" s="393"/>
      <c r="K33" s="263"/>
    </row>
    <row r="34" spans="2:11" s="1" customFormat="1" ht="15" customHeight="1">
      <c r="B34" s="266"/>
      <c r="C34" s="267"/>
      <c r="D34" s="393" t="s">
        <v>839</v>
      </c>
      <c r="E34" s="393"/>
      <c r="F34" s="393"/>
      <c r="G34" s="393"/>
      <c r="H34" s="393"/>
      <c r="I34" s="393"/>
      <c r="J34" s="393"/>
      <c r="K34" s="263"/>
    </row>
    <row r="35" spans="2:11" s="1" customFormat="1" ht="15" customHeight="1">
      <c r="B35" s="266"/>
      <c r="C35" s="267"/>
      <c r="D35" s="393" t="s">
        <v>840</v>
      </c>
      <c r="E35" s="393"/>
      <c r="F35" s="393"/>
      <c r="G35" s="393"/>
      <c r="H35" s="393"/>
      <c r="I35" s="393"/>
      <c r="J35" s="393"/>
      <c r="K35" s="263"/>
    </row>
    <row r="36" spans="2:11" s="1" customFormat="1" ht="15" customHeight="1">
      <c r="B36" s="266"/>
      <c r="C36" s="267"/>
      <c r="D36" s="265"/>
      <c r="E36" s="268" t="s">
        <v>127</v>
      </c>
      <c r="F36" s="265"/>
      <c r="G36" s="393" t="s">
        <v>841</v>
      </c>
      <c r="H36" s="393"/>
      <c r="I36" s="393"/>
      <c r="J36" s="393"/>
      <c r="K36" s="263"/>
    </row>
    <row r="37" spans="2:11" s="1" customFormat="1" ht="30.75" customHeight="1">
      <c r="B37" s="266"/>
      <c r="C37" s="267"/>
      <c r="D37" s="265"/>
      <c r="E37" s="268" t="s">
        <v>842</v>
      </c>
      <c r="F37" s="265"/>
      <c r="G37" s="393" t="s">
        <v>843</v>
      </c>
      <c r="H37" s="393"/>
      <c r="I37" s="393"/>
      <c r="J37" s="393"/>
      <c r="K37" s="263"/>
    </row>
    <row r="38" spans="2:11" s="1" customFormat="1" ht="15" customHeight="1">
      <c r="B38" s="266"/>
      <c r="C38" s="267"/>
      <c r="D38" s="265"/>
      <c r="E38" s="268" t="s">
        <v>53</v>
      </c>
      <c r="F38" s="265"/>
      <c r="G38" s="393" t="s">
        <v>844</v>
      </c>
      <c r="H38" s="393"/>
      <c r="I38" s="393"/>
      <c r="J38" s="393"/>
      <c r="K38" s="263"/>
    </row>
    <row r="39" spans="2:11" s="1" customFormat="1" ht="15" customHeight="1">
      <c r="B39" s="266"/>
      <c r="C39" s="267"/>
      <c r="D39" s="265"/>
      <c r="E39" s="268" t="s">
        <v>54</v>
      </c>
      <c r="F39" s="265"/>
      <c r="G39" s="393" t="s">
        <v>845</v>
      </c>
      <c r="H39" s="393"/>
      <c r="I39" s="393"/>
      <c r="J39" s="393"/>
      <c r="K39" s="263"/>
    </row>
    <row r="40" spans="2:11" s="1" customFormat="1" ht="15" customHeight="1">
      <c r="B40" s="266"/>
      <c r="C40" s="267"/>
      <c r="D40" s="265"/>
      <c r="E40" s="268" t="s">
        <v>128</v>
      </c>
      <c r="F40" s="265"/>
      <c r="G40" s="393" t="s">
        <v>846</v>
      </c>
      <c r="H40" s="393"/>
      <c r="I40" s="393"/>
      <c r="J40" s="393"/>
      <c r="K40" s="263"/>
    </row>
    <row r="41" spans="2:11" s="1" customFormat="1" ht="15" customHeight="1">
      <c r="B41" s="266"/>
      <c r="C41" s="267"/>
      <c r="D41" s="265"/>
      <c r="E41" s="268" t="s">
        <v>129</v>
      </c>
      <c r="F41" s="265"/>
      <c r="G41" s="393" t="s">
        <v>847</v>
      </c>
      <c r="H41" s="393"/>
      <c r="I41" s="393"/>
      <c r="J41" s="393"/>
      <c r="K41" s="263"/>
    </row>
    <row r="42" spans="2:11" s="1" customFormat="1" ht="15" customHeight="1">
      <c r="B42" s="266"/>
      <c r="C42" s="267"/>
      <c r="D42" s="265"/>
      <c r="E42" s="268" t="s">
        <v>848</v>
      </c>
      <c r="F42" s="265"/>
      <c r="G42" s="393" t="s">
        <v>849</v>
      </c>
      <c r="H42" s="393"/>
      <c r="I42" s="393"/>
      <c r="J42" s="393"/>
      <c r="K42" s="263"/>
    </row>
    <row r="43" spans="2:11" s="1" customFormat="1" ht="15" customHeight="1">
      <c r="B43" s="266"/>
      <c r="C43" s="267"/>
      <c r="D43" s="265"/>
      <c r="E43" s="268"/>
      <c r="F43" s="265"/>
      <c r="G43" s="393" t="s">
        <v>850</v>
      </c>
      <c r="H43" s="393"/>
      <c r="I43" s="393"/>
      <c r="J43" s="393"/>
      <c r="K43" s="263"/>
    </row>
    <row r="44" spans="2:11" s="1" customFormat="1" ht="15" customHeight="1">
      <c r="B44" s="266"/>
      <c r="C44" s="267"/>
      <c r="D44" s="265"/>
      <c r="E44" s="268" t="s">
        <v>851</v>
      </c>
      <c r="F44" s="265"/>
      <c r="G44" s="393" t="s">
        <v>852</v>
      </c>
      <c r="H44" s="393"/>
      <c r="I44" s="393"/>
      <c r="J44" s="393"/>
      <c r="K44" s="263"/>
    </row>
    <row r="45" spans="2:11" s="1" customFormat="1" ht="15" customHeight="1">
      <c r="B45" s="266"/>
      <c r="C45" s="267"/>
      <c r="D45" s="265"/>
      <c r="E45" s="268" t="s">
        <v>131</v>
      </c>
      <c r="F45" s="265"/>
      <c r="G45" s="393" t="s">
        <v>853</v>
      </c>
      <c r="H45" s="393"/>
      <c r="I45" s="393"/>
      <c r="J45" s="393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93" t="s">
        <v>854</v>
      </c>
      <c r="E47" s="393"/>
      <c r="F47" s="393"/>
      <c r="G47" s="393"/>
      <c r="H47" s="393"/>
      <c r="I47" s="393"/>
      <c r="J47" s="393"/>
      <c r="K47" s="263"/>
    </row>
    <row r="48" spans="2:11" s="1" customFormat="1" ht="15" customHeight="1">
      <c r="B48" s="266"/>
      <c r="C48" s="267"/>
      <c r="D48" s="267"/>
      <c r="E48" s="393" t="s">
        <v>855</v>
      </c>
      <c r="F48" s="393"/>
      <c r="G48" s="393"/>
      <c r="H48" s="393"/>
      <c r="I48" s="393"/>
      <c r="J48" s="393"/>
      <c r="K48" s="263"/>
    </row>
    <row r="49" spans="2:11" s="1" customFormat="1" ht="15" customHeight="1">
      <c r="B49" s="266"/>
      <c r="C49" s="267"/>
      <c r="D49" s="267"/>
      <c r="E49" s="393" t="s">
        <v>856</v>
      </c>
      <c r="F49" s="393"/>
      <c r="G49" s="393"/>
      <c r="H49" s="393"/>
      <c r="I49" s="393"/>
      <c r="J49" s="393"/>
      <c r="K49" s="263"/>
    </row>
    <row r="50" spans="2:11" s="1" customFormat="1" ht="15" customHeight="1">
      <c r="B50" s="266"/>
      <c r="C50" s="267"/>
      <c r="D50" s="267"/>
      <c r="E50" s="393" t="s">
        <v>857</v>
      </c>
      <c r="F50" s="393"/>
      <c r="G50" s="393"/>
      <c r="H50" s="393"/>
      <c r="I50" s="393"/>
      <c r="J50" s="393"/>
      <c r="K50" s="263"/>
    </row>
    <row r="51" spans="2:11" s="1" customFormat="1" ht="15" customHeight="1">
      <c r="B51" s="266"/>
      <c r="C51" s="267"/>
      <c r="D51" s="393" t="s">
        <v>858</v>
      </c>
      <c r="E51" s="393"/>
      <c r="F51" s="393"/>
      <c r="G51" s="393"/>
      <c r="H51" s="393"/>
      <c r="I51" s="393"/>
      <c r="J51" s="393"/>
      <c r="K51" s="263"/>
    </row>
    <row r="52" spans="2:11" s="1" customFormat="1" ht="25.5" customHeight="1">
      <c r="B52" s="262"/>
      <c r="C52" s="394" t="s">
        <v>859</v>
      </c>
      <c r="D52" s="394"/>
      <c r="E52" s="394"/>
      <c r="F52" s="394"/>
      <c r="G52" s="394"/>
      <c r="H52" s="394"/>
      <c r="I52" s="394"/>
      <c r="J52" s="394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93" t="s">
        <v>860</v>
      </c>
      <c r="D54" s="393"/>
      <c r="E54" s="393"/>
      <c r="F54" s="393"/>
      <c r="G54" s="393"/>
      <c r="H54" s="393"/>
      <c r="I54" s="393"/>
      <c r="J54" s="393"/>
      <c r="K54" s="263"/>
    </row>
    <row r="55" spans="2:11" s="1" customFormat="1" ht="15" customHeight="1">
      <c r="B55" s="262"/>
      <c r="C55" s="393" t="s">
        <v>861</v>
      </c>
      <c r="D55" s="393"/>
      <c r="E55" s="393"/>
      <c r="F55" s="393"/>
      <c r="G55" s="393"/>
      <c r="H55" s="393"/>
      <c r="I55" s="393"/>
      <c r="J55" s="393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93" t="s">
        <v>862</v>
      </c>
      <c r="D57" s="393"/>
      <c r="E57" s="393"/>
      <c r="F57" s="393"/>
      <c r="G57" s="393"/>
      <c r="H57" s="393"/>
      <c r="I57" s="393"/>
      <c r="J57" s="393"/>
      <c r="K57" s="263"/>
    </row>
    <row r="58" spans="2:11" s="1" customFormat="1" ht="15" customHeight="1">
      <c r="B58" s="262"/>
      <c r="C58" s="267"/>
      <c r="D58" s="393" t="s">
        <v>863</v>
      </c>
      <c r="E58" s="393"/>
      <c r="F58" s="393"/>
      <c r="G58" s="393"/>
      <c r="H58" s="393"/>
      <c r="I58" s="393"/>
      <c r="J58" s="393"/>
      <c r="K58" s="263"/>
    </row>
    <row r="59" spans="2:11" s="1" customFormat="1" ht="15" customHeight="1">
      <c r="B59" s="262"/>
      <c r="C59" s="267"/>
      <c r="D59" s="393" t="s">
        <v>864</v>
      </c>
      <c r="E59" s="393"/>
      <c r="F59" s="393"/>
      <c r="G59" s="393"/>
      <c r="H59" s="393"/>
      <c r="I59" s="393"/>
      <c r="J59" s="393"/>
      <c r="K59" s="263"/>
    </row>
    <row r="60" spans="2:11" s="1" customFormat="1" ht="15" customHeight="1">
      <c r="B60" s="262"/>
      <c r="C60" s="267"/>
      <c r="D60" s="393" t="s">
        <v>865</v>
      </c>
      <c r="E60" s="393"/>
      <c r="F60" s="393"/>
      <c r="G60" s="393"/>
      <c r="H60" s="393"/>
      <c r="I60" s="393"/>
      <c r="J60" s="393"/>
      <c r="K60" s="263"/>
    </row>
    <row r="61" spans="2:11" s="1" customFormat="1" ht="15" customHeight="1">
      <c r="B61" s="262"/>
      <c r="C61" s="267"/>
      <c r="D61" s="393" t="s">
        <v>866</v>
      </c>
      <c r="E61" s="393"/>
      <c r="F61" s="393"/>
      <c r="G61" s="393"/>
      <c r="H61" s="393"/>
      <c r="I61" s="393"/>
      <c r="J61" s="393"/>
      <c r="K61" s="263"/>
    </row>
    <row r="62" spans="2:11" s="1" customFormat="1" ht="15" customHeight="1">
      <c r="B62" s="262"/>
      <c r="C62" s="267"/>
      <c r="D62" s="396" t="s">
        <v>867</v>
      </c>
      <c r="E62" s="396"/>
      <c r="F62" s="396"/>
      <c r="G62" s="396"/>
      <c r="H62" s="396"/>
      <c r="I62" s="396"/>
      <c r="J62" s="396"/>
      <c r="K62" s="263"/>
    </row>
    <row r="63" spans="2:11" s="1" customFormat="1" ht="15" customHeight="1">
      <c r="B63" s="262"/>
      <c r="C63" s="267"/>
      <c r="D63" s="393" t="s">
        <v>868</v>
      </c>
      <c r="E63" s="393"/>
      <c r="F63" s="393"/>
      <c r="G63" s="393"/>
      <c r="H63" s="393"/>
      <c r="I63" s="393"/>
      <c r="J63" s="393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93" t="s">
        <v>869</v>
      </c>
      <c r="E65" s="393"/>
      <c r="F65" s="393"/>
      <c r="G65" s="393"/>
      <c r="H65" s="393"/>
      <c r="I65" s="393"/>
      <c r="J65" s="393"/>
      <c r="K65" s="263"/>
    </row>
    <row r="66" spans="2:11" s="1" customFormat="1" ht="15" customHeight="1">
      <c r="B66" s="262"/>
      <c r="C66" s="267"/>
      <c r="D66" s="396" t="s">
        <v>870</v>
      </c>
      <c r="E66" s="396"/>
      <c r="F66" s="396"/>
      <c r="G66" s="396"/>
      <c r="H66" s="396"/>
      <c r="I66" s="396"/>
      <c r="J66" s="396"/>
      <c r="K66" s="263"/>
    </row>
    <row r="67" spans="2:11" s="1" customFormat="1" ht="15" customHeight="1">
      <c r="B67" s="262"/>
      <c r="C67" s="267"/>
      <c r="D67" s="393" t="s">
        <v>871</v>
      </c>
      <c r="E67" s="393"/>
      <c r="F67" s="393"/>
      <c r="G67" s="393"/>
      <c r="H67" s="393"/>
      <c r="I67" s="393"/>
      <c r="J67" s="393"/>
      <c r="K67" s="263"/>
    </row>
    <row r="68" spans="2:11" s="1" customFormat="1" ht="15" customHeight="1">
      <c r="B68" s="262"/>
      <c r="C68" s="267"/>
      <c r="D68" s="393" t="s">
        <v>872</v>
      </c>
      <c r="E68" s="393"/>
      <c r="F68" s="393"/>
      <c r="G68" s="393"/>
      <c r="H68" s="393"/>
      <c r="I68" s="393"/>
      <c r="J68" s="393"/>
      <c r="K68" s="263"/>
    </row>
    <row r="69" spans="2:11" s="1" customFormat="1" ht="15" customHeight="1">
      <c r="B69" s="262"/>
      <c r="C69" s="267"/>
      <c r="D69" s="393" t="s">
        <v>873</v>
      </c>
      <c r="E69" s="393"/>
      <c r="F69" s="393"/>
      <c r="G69" s="393"/>
      <c r="H69" s="393"/>
      <c r="I69" s="393"/>
      <c r="J69" s="393"/>
      <c r="K69" s="263"/>
    </row>
    <row r="70" spans="2:11" s="1" customFormat="1" ht="15" customHeight="1">
      <c r="B70" s="262"/>
      <c r="C70" s="267"/>
      <c r="D70" s="393" t="s">
        <v>874</v>
      </c>
      <c r="E70" s="393"/>
      <c r="F70" s="393"/>
      <c r="G70" s="393"/>
      <c r="H70" s="393"/>
      <c r="I70" s="393"/>
      <c r="J70" s="393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97" t="s">
        <v>875</v>
      </c>
      <c r="D75" s="397"/>
      <c r="E75" s="397"/>
      <c r="F75" s="397"/>
      <c r="G75" s="397"/>
      <c r="H75" s="397"/>
      <c r="I75" s="397"/>
      <c r="J75" s="397"/>
      <c r="K75" s="280"/>
    </row>
    <row r="76" spans="2:11" s="1" customFormat="1" ht="17.25" customHeight="1">
      <c r="B76" s="279"/>
      <c r="C76" s="281" t="s">
        <v>876</v>
      </c>
      <c r="D76" s="281"/>
      <c r="E76" s="281"/>
      <c r="F76" s="281" t="s">
        <v>877</v>
      </c>
      <c r="G76" s="282"/>
      <c r="H76" s="281" t="s">
        <v>54</v>
      </c>
      <c r="I76" s="281" t="s">
        <v>57</v>
      </c>
      <c r="J76" s="281" t="s">
        <v>878</v>
      </c>
      <c r="K76" s="280"/>
    </row>
    <row r="77" spans="2:11" s="1" customFormat="1" ht="17.25" customHeight="1">
      <c r="B77" s="279"/>
      <c r="C77" s="283" t="s">
        <v>879</v>
      </c>
      <c r="D77" s="283"/>
      <c r="E77" s="283"/>
      <c r="F77" s="284" t="s">
        <v>880</v>
      </c>
      <c r="G77" s="285"/>
      <c r="H77" s="283"/>
      <c r="I77" s="283"/>
      <c r="J77" s="283" t="s">
        <v>881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53</v>
      </c>
      <c r="D79" s="288"/>
      <c r="E79" s="288"/>
      <c r="F79" s="289" t="s">
        <v>882</v>
      </c>
      <c r="G79" s="290"/>
      <c r="H79" s="268" t="s">
        <v>883</v>
      </c>
      <c r="I79" s="268" t="s">
        <v>884</v>
      </c>
      <c r="J79" s="268">
        <v>20</v>
      </c>
      <c r="K79" s="280"/>
    </row>
    <row r="80" spans="2:11" s="1" customFormat="1" ht="15" customHeight="1">
      <c r="B80" s="279"/>
      <c r="C80" s="268" t="s">
        <v>885</v>
      </c>
      <c r="D80" s="268"/>
      <c r="E80" s="268"/>
      <c r="F80" s="289" t="s">
        <v>882</v>
      </c>
      <c r="G80" s="290"/>
      <c r="H80" s="268" t="s">
        <v>886</v>
      </c>
      <c r="I80" s="268" t="s">
        <v>884</v>
      </c>
      <c r="J80" s="268">
        <v>120</v>
      </c>
      <c r="K80" s="280"/>
    </row>
    <row r="81" spans="2:11" s="1" customFormat="1" ht="15" customHeight="1">
      <c r="B81" s="291"/>
      <c r="C81" s="268" t="s">
        <v>887</v>
      </c>
      <c r="D81" s="268"/>
      <c r="E81" s="268"/>
      <c r="F81" s="289" t="s">
        <v>888</v>
      </c>
      <c r="G81" s="290"/>
      <c r="H81" s="268" t="s">
        <v>889</v>
      </c>
      <c r="I81" s="268" t="s">
        <v>884</v>
      </c>
      <c r="J81" s="268">
        <v>50</v>
      </c>
      <c r="K81" s="280"/>
    </row>
    <row r="82" spans="2:11" s="1" customFormat="1" ht="15" customHeight="1">
      <c r="B82" s="291"/>
      <c r="C82" s="268" t="s">
        <v>890</v>
      </c>
      <c r="D82" s="268"/>
      <c r="E82" s="268"/>
      <c r="F82" s="289" t="s">
        <v>882</v>
      </c>
      <c r="G82" s="290"/>
      <c r="H82" s="268" t="s">
        <v>891</v>
      </c>
      <c r="I82" s="268" t="s">
        <v>892</v>
      </c>
      <c r="J82" s="268"/>
      <c r="K82" s="280"/>
    </row>
    <row r="83" spans="2:11" s="1" customFormat="1" ht="15" customHeight="1">
      <c r="B83" s="291"/>
      <c r="C83" s="292" t="s">
        <v>893</v>
      </c>
      <c r="D83" s="292"/>
      <c r="E83" s="292"/>
      <c r="F83" s="293" t="s">
        <v>888</v>
      </c>
      <c r="G83" s="292"/>
      <c r="H83" s="292" t="s">
        <v>894</v>
      </c>
      <c r="I83" s="292" t="s">
        <v>884</v>
      </c>
      <c r="J83" s="292">
        <v>15</v>
      </c>
      <c r="K83" s="280"/>
    </row>
    <row r="84" spans="2:11" s="1" customFormat="1" ht="15" customHeight="1">
      <c r="B84" s="291"/>
      <c r="C84" s="292" t="s">
        <v>895</v>
      </c>
      <c r="D84" s="292"/>
      <c r="E84" s="292"/>
      <c r="F84" s="293" t="s">
        <v>888</v>
      </c>
      <c r="G84" s="292"/>
      <c r="H84" s="292" t="s">
        <v>896</v>
      </c>
      <c r="I84" s="292" t="s">
        <v>884</v>
      </c>
      <c r="J84" s="292">
        <v>15</v>
      </c>
      <c r="K84" s="280"/>
    </row>
    <row r="85" spans="2:11" s="1" customFormat="1" ht="15" customHeight="1">
      <c r="B85" s="291"/>
      <c r="C85" s="292" t="s">
        <v>897</v>
      </c>
      <c r="D85" s="292"/>
      <c r="E85" s="292"/>
      <c r="F85" s="293" t="s">
        <v>888</v>
      </c>
      <c r="G85" s="292"/>
      <c r="H85" s="292" t="s">
        <v>898</v>
      </c>
      <c r="I85" s="292" t="s">
        <v>884</v>
      </c>
      <c r="J85" s="292">
        <v>20</v>
      </c>
      <c r="K85" s="280"/>
    </row>
    <row r="86" spans="2:11" s="1" customFormat="1" ht="15" customHeight="1">
      <c r="B86" s="291"/>
      <c r="C86" s="292" t="s">
        <v>899</v>
      </c>
      <c r="D86" s="292"/>
      <c r="E86" s="292"/>
      <c r="F86" s="293" t="s">
        <v>888</v>
      </c>
      <c r="G86" s="292"/>
      <c r="H86" s="292" t="s">
        <v>900</v>
      </c>
      <c r="I86" s="292" t="s">
        <v>884</v>
      </c>
      <c r="J86" s="292">
        <v>20</v>
      </c>
      <c r="K86" s="280"/>
    </row>
    <row r="87" spans="2:11" s="1" customFormat="1" ht="15" customHeight="1">
      <c r="B87" s="291"/>
      <c r="C87" s="268" t="s">
        <v>901</v>
      </c>
      <c r="D87" s="268"/>
      <c r="E87" s="268"/>
      <c r="F87" s="289" t="s">
        <v>888</v>
      </c>
      <c r="G87" s="290"/>
      <c r="H87" s="268" t="s">
        <v>902</v>
      </c>
      <c r="I87" s="268" t="s">
        <v>884</v>
      </c>
      <c r="J87" s="268">
        <v>50</v>
      </c>
      <c r="K87" s="280"/>
    </row>
    <row r="88" spans="2:11" s="1" customFormat="1" ht="15" customHeight="1">
      <c r="B88" s="291"/>
      <c r="C88" s="268" t="s">
        <v>903</v>
      </c>
      <c r="D88" s="268"/>
      <c r="E88" s="268"/>
      <c r="F88" s="289" t="s">
        <v>888</v>
      </c>
      <c r="G88" s="290"/>
      <c r="H88" s="268" t="s">
        <v>904</v>
      </c>
      <c r="I88" s="268" t="s">
        <v>884</v>
      </c>
      <c r="J88" s="268">
        <v>20</v>
      </c>
      <c r="K88" s="280"/>
    </row>
    <row r="89" spans="2:11" s="1" customFormat="1" ht="15" customHeight="1">
      <c r="B89" s="291"/>
      <c r="C89" s="268" t="s">
        <v>905</v>
      </c>
      <c r="D89" s="268"/>
      <c r="E89" s="268"/>
      <c r="F89" s="289" t="s">
        <v>888</v>
      </c>
      <c r="G89" s="290"/>
      <c r="H89" s="268" t="s">
        <v>906</v>
      </c>
      <c r="I89" s="268" t="s">
        <v>884</v>
      </c>
      <c r="J89" s="268">
        <v>20</v>
      </c>
      <c r="K89" s="280"/>
    </row>
    <row r="90" spans="2:11" s="1" customFormat="1" ht="15" customHeight="1">
      <c r="B90" s="291"/>
      <c r="C90" s="268" t="s">
        <v>907</v>
      </c>
      <c r="D90" s="268"/>
      <c r="E90" s="268"/>
      <c r="F90" s="289" t="s">
        <v>888</v>
      </c>
      <c r="G90" s="290"/>
      <c r="H90" s="268" t="s">
        <v>908</v>
      </c>
      <c r="I90" s="268" t="s">
        <v>884</v>
      </c>
      <c r="J90" s="268">
        <v>50</v>
      </c>
      <c r="K90" s="280"/>
    </row>
    <row r="91" spans="2:11" s="1" customFormat="1" ht="15" customHeight="1">
      <c r="B91" s="291"/>
      <c r="C91" s="268" t="s">
        <v>909</v>
      </c>
      <c r="D91" s="268"/>
      <c r="E91" s="268"/>
      <c r="F91" s="289" t="s">
        <v>888</v>
      </c>
      <c r="G91" s="290"/>
      <c r="H91" s="268" t="s">
        <v>909</v>
      </c>
      <c r="I91" s="268" t="s">
        <v>884</v>
      </c>
      <c r="J91" s="268">
        <v>50</v>
      </c>
      <c r="K91" s="280"/>
    </row>
    <row r="92" spans="2:11" s="1" customFormat="1" ht="15" customHeight="1">
      <c r="B92" s="291"/>
      <c r="C92" s="268" t="s">
        <v>910</v>
      </c>
      <c r="D92" s="268"/>
      <c r="E92" s="268"/>
      <c r="F92" s="289" t="s">
        <v>888</v>
      </c>
      <c r="G92" s="290"/>
      <c r="H92" s="268" t="s">
        <v>911</v>
      </c>
      <c r="I92" s="268" t="s">
        <v>884</v>
      </c>
      <c r="J92" s="268">
        <v>255</v>
      </c>
      <c r="K92" s="280"/>
    </row>
    <row r="93" spans="2:11" s="1" customFormat="1" ht="15" customHeight="1">
      <c r="B93" s="291"/>
      <c r="C93" s="268" t="s">
        <v>912</v>
      </c>
      <c r="D93" s="268"/>
      <c r="E93" s="268"/>
      <c r="F93" s="289" t="s">
        <v>882</v>
      </c>
      <c r="G93" s="290"/>
      <c r="H93" s="268" t="s">
        <v>913</v>
      </c>
      <c r="I93" s="268" t="s">
        <v>914</v>
      </c>
      <c r="J93" s="268"/>
      <c r="K93" s="280"/>
    </row>
    <row r="94" spans="2:11" s="1" customFormat="1" ht="15" customHeight="1">
      <c r="B94" s="291"/>
      <c r="C94" s="268" t="s">
        <v>915</v>
      </c>
      <c r="D94" s="268"/>
      <c r="E94" s="268"/>
      <c r="F94" s="289" t="s">
        <v>882</v>
      </c>
      <c r="G94" s="290"/>
      <c r="H94" s="268" t="s">
        <v>916</v>
      </c>
      <c r="I94" s="268" t="s">
        <v>917</v>
      </c>
      <c r="J94" s="268"/>
      <c r="K94" s="280"/>
    </row>
    <row r="95" spans="2:11" s="1" customFormat="1" ht="15" customHeight="1">
      <c r="B95" s="291"/>
      <c r="C95" s="268" t="s">
        <v>918</v>
      </c>
      <c r="D95" s="268"/>
      <c r="E95" s="268"/>
      <c r="F95" s="289" t="s">
        <v>882</v>
      </c>
      <c r="G95" s="290"/>
      <c r="H95" s="268" t="s">
        <v>918</v>
      </c>
      <c r="I95" s="268" t="s">
        <v>917</v>
      </c>
      <c r="J95" s="268"/>
      <c r="K95" s="280"/>
    </row>
    <row r="96" spans="2:11" s="1" customFormat="1" ht="15" customHeight="1">
      <c r="B96" s="291"/>
      <c r="C96" s="268" t="s">
        <v>38</v>
      </c>
      <c r="D96" s="268"/>
      <c r="E96" s="268"/>
      <c r="F96" s="289" t="s">
        <v>882</v>
      </c>
      <c r="G96" s="290"/>
      <c r="H96" s="268" t="s">
        <v>919</v>
      </c>
      <c r="I96" s="268" t="s">
        <v>917</v>
      </c>
      <c r="J96" s="268"/>
      <c r="K96" s="280"/>
    </row>
    <row r="97" spans="2:11" s="1" customFormat="1" ht="15" customHeight="1">
      <c r="B97" s="291"/>
      <c r="C97" s="268" t="s">
        <v>48</v>
      </c>
      <c r="D97" s="268"/>
      <c r="E97" s="268"/>
      <c r="F97" s="289" t="s">
        <v>882</v>
      </c>
      <c r="G97" s="290"/>
      <c r="H97" s="268" t="s">
        <v>920</v>
      </c>
      <c r="I97" s="268" t="s">
        <v>917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97" t="s">
        <v>921</v>
      </c>
      <c r="D102" s="397"/>
      <c r="E102" s="397"/>
      <c r="F102" s="397"/>
      <c r="G102" s="397"/>
      <c r="H102" s="397"/>
      <c r="I102" s="397"/>
      <c r="J102" s="397"/>
      <c r="K102" s="280"/>
    </row>
    <row r="103" spans="2:11" s="1" customFormat="1" ht="17.25" customHeight="1">
      <c r="B103" s="279"/>
      <c r="C103" s="281" t="s">
        <v>876</v>
      </c>
      <c r="D103" s="281"/>
      <c r="E103" s="281"/>
      <c r="F103" s="281" t="s">
        <v>877</v>
      </c>
      <c r="G103" s="282"/>
      <c r="H103" s="281" t="s">
        <v>54</v>
      </c>
      <c r="I103" s="281" t="s">
        <v>57</v>
      </c>
      <c r="J103" s="281" t="s">
        <v>878</v>
      </c>
      <c r="K103" s="280"/>
    </row>
    <row r="104" spans="2:11" s="1" customFormat="1" ht="17.25" customHeight="1">
      <c r="B104" s="279"/>
      <c r="C104" s="283" t="s">
        <v>879</v>
      </c>
      <c r="D104" s="283"/>
      <c r="E104" s="283"/>
      <c r="F104" s="284" t="s">
        <v>880</v>
      </c>
      <c r="G104" s="285"/>
      <c r="H104" s="283"/>
      <c r="I104" s="283"/>
      <c r="J104" s="283" t="s">
        <v>881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53</v>
      </c>
      <c r="D106" s="288"/>
      <c r="E106" s="288"/>
      <c r="F106" s="289" t="s">
        <v>882</v>
      </c>
      <c r="G106" s="268"/>
      <c r="H106" s="268" t="s">
        <v>922</v>
      </c>
      <c r="I106" s="268" t="s">
        <v>884</v>
      </c>
      <c r="J106" s="268">
        <v>20</v>
      </c>
      <c r="K106" s="280"/>
    </row>
    <row r="107" spans="2:11" s="1" customFormat="1" ht="15" customHeight="1">
      <c r="B107" s="279"/>
      <c r="C107" s="268" t="s">
        <v>885</v>
      </c>
      <c r="D107" s="268"/>
      <c r="E107" s="268"/>
      <c r="F107" s="289" t="s">
        <v>882</v>
      </c>
      <c r="G107" s="268"/>
      <c r="H107" s="268" t="s">
        <v>922</v>
      </c>
      <c r="I107" s="268" t="s">
        <v>884</v>
      </c>
      <c r="J107" s="268">
        <v>120</v>
      </c>
      <c r="K107" s="280"/>
    </row>
    <row r="108" spans="2:11" s="1" customFormat="1" ht="15" customHeight="1">
      <c r="B108" s="291"/>
      <c r="C108" s="268" t="s">
        <v>887</v>
      </c>
      <c r="D108" s="268"/>
      <c r="E108" s="268"/>
      <c r="F108" s="289" t="s">
        <v>888</v>
      </c>
      <c r="G108" s="268"/>
      <c r="H108" s="268" t="s">
        <v>922</v>
      </c>
      <c r="I108" s="268" t="s">
        <v>884</v>
      </c>
      <c r="J108" s="268">
        <v>50</v>
      </c>
      <c r="K108" s="280"/>
    </row>
    <row r="109" spans="2:11" s="1" customFormat="1" ht="15" customHeight="1">
      <c r="B109" s="291"/>
      <c r="C109" s="268" t="s">
        <v>890</v>
      </c>
      <c r="D109" s="268"/>
      <c r="E109" s="268"/>
      <c r="F109" s="289" t="s">
        <v>882</v>
      </c>
      <c r="G109" s="268"/>
      <c r="H109" s="268" t="s">
        <v>922</v>
      </c>
      <c r="I109" s="268" t="s">
        <v>892</v>
      </c>
      <c r="J109" s="268"/>
      <c r="K109" s="280"/>
    </row>
    <row r="110" spans="2:11" s="1" customFormat="1" ht="15" customHeight="1">
      <c r="B110" s="291"/>
      <c r="C110" s="268" t="s">
        <v>901</v>
      </c>
      <c r="D110" s="268"/>
      <c r="E110" s="268"/>
      <c r="F110" s="289" t="s">
        <v>888</v>
      </c>
      <c r="G110" s="268"/>
      <c r="H110" s="268" t="s">
        <v>922</v>
      </c>
      <c r="I110" s="268" t="s">
        <v>884</v>
      </c>
      <c r="J110" s="268">
        <v>50</v>
      </c>
      <c r="K110" s="280"/>
    </row>
    <row r="111" spans="2:11" s="1" customFormat="1" ht="15" customHeight="1">
      <c r="B111" s="291"/>
      <c r="C111" s="268" t="s">
        <v>909</v>
      </c>
      <c r="D111" s="268"/>
      <c r="E111" s="268"/>
      <c r="F111" s="289" t="s">
        <v>888</v>
      </c>
      <c r="G111" s="268"/>
      <c r="H111" s="268" t="s">
        <v>922</v>
      </c>
      <c r="I111" s="268" t="s">
        <v>884</v>
      </c>
      <c r="J111" s="268">
        <v>50</v>
      </c>
      <c r="K111" s="280"/>
    </row>
    <row r="112" spans="2:11" s="1" customFormat="1" ht="15" customHeight="1">
      <c r="B112" s="291"/>
      <c r="C112" s="268" t="s">
        <v>907</v>
      </c>
      <c r="D112" s="268"/>
      <c r="E112" s="268"/>
      <c r="F112" s="289" t="s">
        <v>888</v>
      </c>
      <c r="G112" s="268"/>
      <c r="H112" s="268" t="s">
        <v>922</v>
      </c>
      <c r="I112" s="268" t="s">
        <v>884</v>
      </c>
      <c r="J112" s="268">
        <v>50</v>
      </c>
      <c r="K112" s="280"/>
    </row>
    <row r="113" spans="2:11" s="1" customFormat="1" ht="15" customHeight="1">
      <c r="B113" s="291"/>
      <c r="C113" s="268" t="s">
        <v>53</v>
      </c>
      <c r="D113" s="268"/>
      <c r="E113" s="268"/>
      <c r="F113" s="289" t="s">
        <v>882</v>
      </c>
      <c r="G113" s="268"/>
      <c r="H113" s="268" t="s">
        <v>923</v>
      </c>
      <c r="I113" s="268" t="s">
        <v>884</v>
      </c>
      <c r="J113" s="268">
        <v>20</v>
      </c>
      <c r="K113" s="280"/>
    </row>
    <row r="114" spans="2:11" s="1" customFormat="1" ht="15" customHeight="1">
      <c r="B114" s="291"/>
      <c r="C114" s="268" t="s">
        <v>924</v>
      </c>
      <c r="D114" s="268"/>
      <c r="E114" s="268"/>
      <c r="F114" s="289" t="s">
        <v>882</v>
      </c>
      <c r="G114" s="268"/>
      <c r="H114" s="268" t="s">
        <v>925</v>
      </c>
      <c r="I114" s="268" t="s">
        <v>884</v>
      </c>
      <c r="J114" s="268">
        <v>120</v>
      </c>
      <c r="K114" s="280"/>
    </row>
    <row r="115" spans="2:11" s="1" customFormat="1" ht="15" customHeight="1">
      <c r="B115" s="291"/>
      <c r="C115" s="268" t="s">
        <v>38</v>
      </c>
      <c r="D115" s="268"/>
      <c r="E115" s="268"/>
      <c r="F115" s="289" t="s">
        <v>882</v>
      </c>
      <c r="G115" s="268"/>
      <c r="H115" s="268" t="s">
        <v>926</v>
      </c>
      <c r="I115" s="268" t="s">
        <v>917</v>
      </c>
      <c r="J115" s="268"/>
      <c r="K115" s="280"/>
    </row>
    <row r="116" spans="2:11" s="1" customFormat="1" ht="15" customHeight="1">
      <c r="B116" s="291"/>
      <c r="C116" s="268" t="s">
        <v>48</v>
      </c>
      <c r="D116" s="268"/>
      <c r="E116" s="268"/>
      <c r="F116" s="289" t="s">
        <v>882</v>
      </c>
      <c r="G116" s="268"/>
      <c r="H116" s="268" t="s">
        <v>927</v>
      </c>
      <c r="I116" s="268" t="s">
        <v>917</v>
      </c>
      <c r="J116" s="268"/>
      <c r="K116" s="280"/>
    </row>
    <row r="117" spans="2:11" s="1" customFormat="1" ht="15" customHeight="1">
      <c r="B117" s="291"/>
      <c r="C117" s="268" t="s">
        <v>57</v>
      </c>
      <c r="D117" s="268"/>
      <c r="E117" s="268"/>
      <c r="F117" s="289" t="s">
        <v>882</v>
      </c>
      <c r="G117" s="268"/>
      <c r="H117" s="268" t="s">
        <v>928</v>
      </c>
      <c r="I117" s="268" t="s">
        <v>929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95" t="s">
        <v>930</v>
      </c>
      <c r="D122" s="395"/>
      <c r="E122" s="395"/>
      <c r="F122" s="395"/>
      <c r="G122" s="395"/>
      <c r="H122" s="395"/>
      <c r="I122" s="395"/>
      <c r="J122" s="395"/>
      <c r="K122" s="308"/>
    </row>
    <row r="123" spans="2:11" s="1" customFormat="1" ht="17.25" customHeight="1">
      <c r="B123" s="309"/>
      <c r="C123" s="281" t="s">
        <v>876</v>
      </c>
      <c r="D123" s="281"/>
      <c r="E123" s="281"/>
      <c r="F123" s="281" t="s">
        <v>877</v>
      </c>
      <c r="G123" s="282"/>
      <c r="H123" s="281" t="s">
        <v>54</v>
      </c>
      <c r="I123" s="281" t="s">
        <v>57</v>
      </c>
      <c r="J123" s="281" t="s">
        <v>878</v>
      </c>
      <c r="K123" s="310"/>
    </row>
    <row r="124" spans="2:11" s="1" customFormat="1" ht="17.25" customHeight="1">
      <c r="B124" s="309"/>
      <c r="C124" s="283" t="s">
        <v>879</v>
      </c>
      <c r="D124" s="283"/>
      <c r="E124" s="283"/>
      <c r="F124" s="284" t="s">
        <v>880</v>
      </c>
      <c r="G124" s="285"/>
      <c r="H124" s="283"/>
      <c r="I124" s="283"/>
      <c r="J124" s="283" t="s">
        <v>881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885</v>
      </c>
      <c r="D126" s="288"/>
      <c r="E126" s="288"/>
      <c r="F126" s="289" t="s">
        <v>882</v>
      </c>
      <c r="G126" s="268"/>
      <c r="H126" s="268" t="s">
        <v>922</v>
      </c>
      <c r="I126" s="268" t="s">
        <v>884</v>
      </c>
      <c r="J126" s="268">
        <v>120</v>
      </c>
      <c r="K126" s="314"/>
    </row>
    <row r="127" spans="2:11" s="1" customFormat="1" ht="15" customHeight="1">
      <c r="B127" s="311"/>
      <c r="C127" s="268" t="s">
        <v>931</v>
      </c>
      <c r="D127" s="268"/>
      <c r="E127" s="268"/>
      <c r="F127" s="289" t="s">
        <v>882</v>
      </c>
      <c r="G127" s="268"/>
      <c r="H127" s="268" t="s">
        <v>932</v>
      </c>
      <c r="I127" s="268" t="s">
        <v>884</v>
      </c>
      <c r="J127" s="268" t="s">
        <v>933</v>
      </c>
      <c r="K127" s="314"/>
    </row>
    <row r="128" spans="2:11" s="1" customFormat="1" ht="15" customHeight="1">
      <c r="B128" s="311"/>
      <c r="C128" s="268" t="s">
        <v>830</v>
      </c>
      <c r="D128" s="268"/>
      <c r="E128" s="268"/>
      <c r="F128" s="289" t="s">
        <v>882</v>
      </c>
      <c r="G128" s="268"/>
      <c r="H128" s="268" t="s">
        <v>934</v>
      </c>
      <c r="I128" s="268" t="s">
        <v>884</v>
      </c>
      <c r="J128" s="268" t="s">
        <v>933</v>
      </c>
      <c r="K128" s="314"/>
    </row>
    <row r="129" spans="2:11" s="1" customFormat="1" ht="15" customHeight="1">
      <c r="B129" s="311"/>
      <c r="C129" s="268" t="s">
        <v>893</v>
      </c>
      <c r="D129" s="268"/>
      <c r="E129" s="268"/>
      <c r="F129" s="289" t="s">
        <v>888</v>
      </c>
      <c r="G129" s="268"/>
      <c r="H129" s="268" t="s">
        <v>894</v>
      </c>
      <c r="I129" s="268" t="s">
        <v>884</v>
      </c>
      <c r="J129" s="268">
        <v>15</v>
      </c>
      <c r="K129" s="314"/>
    </row>
    <row r="130" spans="2:11" s="1" customFormat="1" ht="15" customHeight="1">
      <c r="B130" s="311"/>
      <c r="C130" s="292" t="s">
        <v>895</v>
      </c>
      <c r="D130" s="292"/>
      <c r="E130" s="292"/>
      <c r="F130" s="293" t="s">
        <v>888</v>
      </c>
      <c r="G130" s="292"/>
      <c r="H130" s="292" t="s">
        <v>896</v>
      </c>
      <c r="I130" s="292" t="s">
        <v>884</v>
      </c>
      <c r="J130" s="292">
        <v>15</v>
      </c>
      <c r="K130" s="314"/>
    </row>
    <row r="131" spans="2:11" s="1" customFormat="1" ht="15" customHeight="1">
      <c r="B131" s="311"/>
      <c r="C131" s="292" t="s">
        <v>897</v>
      </c>
      <c r="D131" s="292"/>
      <c r="E131" s="292"/>
      <c r="F131" s="293" t="s">
        <v>888</v>
      </c>
      <c r="G131" s="292"/>
      <c r="H131" s="292" t="s">
        <v>898</v>
      </c>
      <c r="I131" s="292" t="s">
        <v>884</v>
      </c>
      <c r="J131" s="292">
        <v>20</v>
      </c>
      <c r="K131" s="314"/>
    </row>
    <row r="132" spans="2:11" s="1" customFormat="1" ht="15" customHeight="1">
      <c r="B132" s="311"/>
      <c r="C132" s="292" t="s">
        <v>899</v>
      </c>
      <c r="D132" s="292"/>
      <c r="E132" s="292"/>
      <c r="F132" s="293" t="s">
        <v>888</v>
      </c>
      <c r="G132" s="292"/>
      <c r="H132" s="292" t="s">
        <v>900</v>
      </c>
      <c r="I132" s="292" t="s">
        <v>884</v>
      </c>
      <c r="J132" s="292">
        <v>20</v>
      </c>
      <c r="K132" s="314"/>
    </row>
    <row r="133" spans="2:11" s="1" customFormat="1" ht="15" customHeight="1">
      <c r="B133" s="311"/>
      <c r="C133" s="268" t="s">
        <v>887</v>
      </c>
      <c r="D133" s="268"/>
      <c r="E133" s="268"/>
      <c r="F133" s="289" t="s">
        <v>888</v>
      </c>
      <c r="G133" s="268"/>
      <c r="H133" s="268" t="s">
        <v>922</v>
      </c>
      <c r="I133" s="268" t="s">
        <v>884</v>
      </c>
      <c r="J133" s="268">
        <v>50</v>
      </c>
      <c r="K133" s="314"/>
    </row>
    <row r="134" spans="2:11" s="1" customFormat="1" ht="15" customHeight="1">
      <c r="B134" s="311"/>
      <c r="C134" s="268" t="s">
        <v>901</v>
      </c>
      <c r="D134" s="268"/>
      <c r="E134" s="268"/>
      <c r="F134" s="289" t="s">
        <v>888</v>
      </c>
      <c r="G134" s="268"/>
      <c r="H134" s="268" t="s">
        <v>922</v>
      </c>
      <c r="I134" s="268" t="s">
        <v>884</v>
      </c>
      <c r="J134" s="268">
        <v>50</v>
      </c>
      <c r="K134" s="314"/>
    </row>
    <row r="135" spans="2:11" s="1" customFormat="1" ht="15" customHeight="1">
      <c r="B135" s="311"/>
      <c r="C135" s="268" t="s">
        <v>907</v>
      </c>
      <c r="D135" s="268"/>
      <c r="E135" s="268"/>
      <c r="F135" s="289" t="s">
        <v>888</v>
      </c>
      <c r="G135" s="268"/>
      <c r="H135" s="268" t="s">
        <v>922</v>
      </c>
      <c r="I135" s="268" t="s">
        <v>884</v>
      </c>
      <c r="J135" s="268">
        <v>50</v>
      </c>
      <c r="K135" s="314"/>
    </row>
    <row r="136" spans="2:11" s="1" customFormat="1" ht="15" customHeight="1">
      <c r="B136" s="311"/>
      <c r="C136" s="268" t="s">
        <v>909</v>
      </c>
      <c r="D136" s="268"/>
      <c r="E136" s="268"/>
      <c r="F136" s="289" t="s">
        <v>888</v>
      </c>
      <c r="G136" s="268"/>
      <c r="H136" s="268" t="s">
        <v>922</v>
      </c>
      <c r="I136" s="268" t="s">
        <v>884</v>
      </c>
      <c r="J136" s="268">
        <v>50</v>
      </c>
      <c r="K136" s="314"/>
    </row>
    <row r="137" spans="2:11" s="1" customFormat="1" ht="15" customHeight="1">
      <c r="B137" s="311"/>
      <c r="C137" s="268" t="s">
        <v>910</v>
      </c>
      <c r="D137" s="268"/>
      <c r="E137" s="268"/>
      <c r="F137" s="289" t="s">
        <v>888</v>
      </c>
      <c r="G137" s="268"/>
      <c r="H137" s="268" t="s">
        <v>935</v>
      </c>
      <c r="I137" s="268" t="s">
        <v>884</v>
      </c>
      <c r="J137" s="268">
        <v>255</v>
      </c>
      <c r="K137" s="314"/>
    </row>
    <row r="138" spans="2:11" s="1" customFormat="1" ht="15" customHeight="1">
      <c r="B138" s="311"/>
      <c r="C138" s="268" t="s">
        <v>912</v>
      </c>
      <c r="D138" s="268"/>
      <c r="E138" s="268"/>
      <c r="F138" s="289" t="s">
        <v>882</v>
      </c>
      <c r="G138" s="268"/>
      <c r="H138" s="268" t="s">
        <v>936</v>
      </c>
      <c r="I138" s="268" t="s">
        <v>914</v>
      </c>
      <c r="J138" s="268"/>
      <c r="K138" s="314"/>
    </row>
    <row r="139" spans="2:11" s="1" customFormat="1" ht="15" customHeight="1">
      <c r="B139" s="311"/>
      <c r="C139" s="268" t="s">
        <v>915</v>
      </c>
      <c r="D139" s="268"/>
      <c r="E139" s="268"/>
      <c r="F139" s="289" t="s">
        <v>882</v>
      </c>
      <c r="G139" s="268"/>
      <c r="H139" s="268" t="s">
        <v>937</v>
      </c>
      <c r="I139" s="268" t="s">
        <v>917</v>
      </c>
      <c r="J139" s="268"/>
      <c r="K139" s="314"/>
    </row>
    <row r="140" spans="2:11" s="1" customFormat="1" ht="15" customHeight="1">
      <c r="B140" s="311"/>
      <c r="C140" s="268" t="s">
        <v>918</v>
      </c>
      <c r="D140" s="268"/>
      <c r="E140" s="268"/>
      <c r="F140" s="289" t="s">
        <v>882</v>
      </c>
      <c r="G140" s="268"/>
      <c r="H140" s="268" t="s">
        <v>918</v>
      </c>
      <c r="I140" s="268" t="s">
        <v>917</v>
      </c>
      <c r="J140" s="268"/>
      <c r="K140" s="314"/>
    </row>
    <row r="141" spans="2:11" s="1" customFormat="1" ht="15" customHeight="1">
      <c r="B141" s="311"/>
      <c r="C141" s="268" t="s">
        <v>38</v>
      </c>
      <c r="D141" s="268"/>
      <c r="E141" s="268"/>
      <c r="F141" s="289" t="s">
        <v>882</v>
      </c>
      <c r="G141" s="268"/>
      <c r="H141" s="268" t="s">
        <v>938</v>
      </c>
      <c r="I141" s="268" t="s">
        <v>917</v>
      </c>
      <c r="J141" s="268"/>
      <c r="K141" s="314"/>
    </row>
    <row r="142" spans="2:11" s="1" customFormat="1" ht="15" customHeight="1">
      <c r="B142" s="311"/>
      <c r="C142" s="268" t="s">
        <v>939</v>
      </c>
      <c r="D142" s="268"/>
      <c r="E142" s="268"/>
      <c r="F142" s="289" t="s">
        <v>882</v>
      </c>
      <c r="G142" s="268"/>
      <c r="H142" s="268" t="s">
        <v>940</v>
      </c>
      <c r="I142" s="268" t="s">
        <v>917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97" t="s">
        <v>941</v>
      </c>
      <c r="D147" s="397"/>
      <c r="E147" s="397"/>
      <c r="F147" s="397"/>
      <c r="G147" s="397"/>
      <c r="H147" s="397"/>
      <c r="I147" s="397"/>
      <c r="J147" s="397"/>
      <c r="K147" s="280"/>
    </row>
    <row r="148" spans="2:11" s="1" customFormat="1" ht="17.25" customHeight="1">
      <c r="B148" s="279"/>
      <c r="C148" s="281" t="s">
        <v>876</v>
      </c>
      <c r="D148" s="281"/>
      <c r="E148" s="281"/>
      <c r="F148" s="281" t="s">
        <v>877</v>
      </c>
      <c r="G148" s="282"/>
      <c r="H148" s="281" t="s">
        <v>54</v>
      </c>
      <c r="I148" s="281" t="s">
        <v>57</v>
      </c>
      <c r="J148" s="281" t="s">
        <v>878</v>
      </c>
      <c r="K148" s="280"/>
    </row>
    <row r="149" spans="2:11" s="1" customFormat="1" ht="17.25" customHeight="1">
      <c r="B149" s="279"/>
      <c r="C149" s="283" t="s">
        <v>879</v>
      </c>
      <c r="D149" s="283"/>
      <c r="E149" s="283"/>
      <c r="F149" s="284" t="s">
        <v>880</v>
      </c>
      <c r="G149" s="285"/>
      <c r="H149" s="283"/>
      <c r="I149" s="283"/>
      <c r="J149" s="283" t="s">
        <v>881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885</v>
      </c>
      <c r="D151" s="268"/>
      <c r="E151" s="268"/>
      <c r="F151" s="319" t="s">
        <v>882</v>
      </c>
      <c r="G151" s="268"/>
      <c r="H151" s="318" t="s">
        <v>922</v>
      </c>
      <c r="I151" s="318" t="s">
        <v>884</v>
      </c>
      <c r="J151" s="318">
        <v>120</v>
      </c>
      <c r="K151" s="314"/>
    </row>
    <row r="152" spans="2:11" s="1" customFormat="1" ht="15" customHeight="1">
      <c r="B152" s="291"/>
      <c r="C152" s="318" t="s">
        <v>931</v>
      </c>
      <c r="D152" s="268"/>
      <c r="E152" s="268"/>
      <c r="F152" s="319" t="s">
        <v>882</v>
      </c>
      <c r="G152" s="268"/>
      <c r="H152" s="318" t="s">
        <v>942</v>
      </c>
      <c r="I152" s="318" t="s">
        <v>884</v>
      </c>
      <c r="J152" s="318" t="s">
        <v>933</v>
      </c>
      <c r="K152" s="314"/>
    </row>
    <row r="153" spans="2:11" s="1" customFormat="1" ht="15" customHeight="1">
      <c r="B153" s="291"/>
      <c r="C153" s="318" t="s">
        <v>830</v>
      </c>
      <c r="D153" s="268"/>
      <c r="E153" s="268"/>
      <c r="F153" s="319" t="s">
        <v>882</v>
      </c>
      <c r="G153" s="268"/>
      <c r="H153" s="318" t="s">
        <v>943</v>
      </c>
      <c r="I153" s="318" t="s">
        <v>884</v>
      </c>
      <c r="J153" s="318" t="s">
        <v>933</v>
      </c>
      <c r="K153" s="314"/>
    </row>
    <row r="154" spans="2:11" s="1" customFormat="1" ht="15" customHeight="1">
      <c r="B154" s="291"/>
      <c r="C154" s="318" t="s">
        <v>887</v>
      </c>
      <c r="D154" s="268"/>
      <c r="E154" s="268"/>
      <c r="F154" s="319" t="s">
        <v>888</v>
      </c>
      <c r="G154" s="268"/>
      <c r="H154" s="318" t="s">
        <v>922</v>
      </c>
      <c r="I154" s="318" t="s">
        <v>884</v>
      </c>
      <c r="J154" s="318">
        <v>50</v>
      </c>
      <c r="K154" s="314"/>
    </row>
    <row r="155" spans="2:11" s="1" customFormat="1" ht="15" customHeight="1">
      <c r="B155" s="291"/>
      <c r="C155" s="318" t="s">
        <v>890</v>
      </c>
      <c r="D155" s="268"/>
      <c r="E155" s="268"/>
      <c r="F155" s="319" t="s">
        <v>882</v>
      </c>
      <c r="G155" s="268"/>
      <c r="H155" s="318" t="s">
        <v>922</v>
      </c>
      <c r="I155" s="318" t="s">
        <v>892</v>
      </c>
      <c r="J155" s="318"/>
      <c r="K155" s="314"/>
    </row>
    <row r="156" spans="2:11" s="1" customFormat="1" ht="15" customHeight="1">
      <c r="B156" s="291"/>
      <c r="C156" s="318" t="s">
        <v>901</v>
      </c>
      <c r="D156" s="268"/>
      <c r="E156" s="268"/>
      <c r="F156" s="319" t="s">
        <v>888</v>
      </c>
      <c r="G156" s="268"/>
      <c r="H156" s="318" t="s">
        <v>922</v>
      </c>
      <c r="I156" s="318" t="s">
        <v>884</v>
      </c>
      <c r="J156" s="318">
        <v>50</v>
      </c>
      <c r="K156" s="314"/>
    </row>
    <row r="157" spans="2:11" s="1" customFormat="1" ht="15" customHeight="1">
      <c r="B157" s="291"/>
      <c r="C157" s="318" t="s">
        <v>909</v>
      </c>
      <c r="D157" s="268"/>
      <c r="E157" s="268"/>
      <c r="F157" s="319" t="s">
        <v>888</v>
      </c>
      <c r="G157" s="268"/>
      <c r="H157" s="318" t="s">
        <v>922</v>
      </c>
      <c r="I157" s="318" t="s">
        <v>884</v>
      </c>
      <c r="J157" s="318">
        <v>50</v>
      </c>
      <c r="K157" s="314"/>
    </row>
    <row r="158" spans="2:11" s="1" customFormat="1" ht="15" customHeight="1">
      <c r="B158" s="291"/>
      <c r="C158" s="318" t="s">
        <v>907</v>
      </c>
      <c r="D158" s="268"/>
      <c r="E158" s="268"/>
      <c r="F158" s="319" t="s">
        <v>888</v>
      </c>
      <c r="G158" s="268"/>
      <c r="H158" s="318" t="s">
        <v>922</v>
      </c>
      <c r="I158" s="318" t="s">
        <v>884</v>
      </c>
      <c r="J158" s="318">
        <v>50</v>
      </c>
      <c r="K158" s="314"/>
    </row>
    <row r="159" spans="2:11" s="1" customFormat="1" ht="15" customHeight="1">
      <c r="B159" s="291"/>
      <c r="C159" s="318" t="s">
        <v>102</v>
      </c>
      <c r="D159" s="268"/>
      <c r="E159" s="268"/>
      <c r="F159" s="319" t="s">
        <v>882</v>
      </c>
      <c r="G159" s="268"/>
      <c r="H159" s="318" t="s">
        <v>944</v>
      </c>
      <c r="I159" s="318" t="s">
        <v>884</v>
      </c>
      <c r="J159" s="318" t="s">
        <v>945</v>
      </c>
      <c r="K159" s="314"/>
    </row>
    <row r="160" spans="2:11" s="1" customFormat="1" ht="15" customHeight="1">
      <c r="B160" s="291"/>
      <c r="C160" s="318" t="s">
        <v>946</v>
      </c>
      <c r="D160" s="268"/>
      <c r="E160" s="268"/>
      <c r="F160" s="319" t="s">
        <v>882</v>
      </c>
      <c r="G160" s="268"/>
      <c r="H160" s="318" t="s">
        <v>947</v>
      </c>
      <c r="I160" s="318" t="s">
        <v>917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95" t="s">
        <v>948</v>
      </c>
      <c r="D165" s="395"/>
      <c r="E165" s="395"/>
      <c r="F165" s="395"/>
      <c r="G165" s="395"/>
      <c r="H165" s="395"/>
      <c r="I165" s="395"/>
      <c r="J165" s="395"/>
      <c r="K165" s="261"/>
    </row>
    <row r="166" spans="2:11" s="1" customFormat="1" ht="17.25" customHeight="1">
      <c r="B166" s="260"/>
      <c r="C166" s="281" t="s">
        <v>876</v>
      </c>
      <c r="D166" s="281"/>
      <c r="E166" s="281"/>
      <c r="F166" s="281" t="s">
        <v>877</v>
      </c>
      <c r="G166" s="323"/>
      <c r="H166" s="324" t="s">
        <v>54</v>
      </c>
      <c r="I166" s="324" t="s">
        <v>57</v>
      </c>
      <c r="J166" s="281" t="s">
        <v>878</v>
      </c>
      <c r="K166" s="261"/>
    </row>
    <row r="167" spans="2:11" s="1" customFormat="1" ht="17.25" customHeight="1">
      <c r="B167" s="262"/>
      <c r="C167" s="283" t="s">
        <v>879</v>
      </c>
      <c r="D167" s="283"/>
      <c r="E167" s="283"/>
      <c r="F167" s="284" t="s">
        <v>880</v>
      </c>
      <c r="G167" s="325"/>
      <c r="H167" s="326"/>
      <c r="I167" s="326"/>
      <c r="J167" s="283" t="s">
        <v>881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885</v>
      </c>
      <c r="D169" s="268"/>
      <c r="E169" s="268"/>
      <c r="F169" s="289" t="s">
        <v>882</v>
      </c>
      <c r="G169" s="268"/>
      <c r="H169" s="268" t="s">
        <v>922</v>
      </c>
      <c r="I169" s="268" t="s">
        <v>884</v>
      </c>
      <c r="J169" s="268">
        <v>120</v>
      </c>
      <c r="K169" s="314"/>
    </row>
    <row r="170" spans="2:11" s="1" customFormat="1" ht="15" customHeight="1">
      <c r="B170" s="291"/>
      <c r="C170" s="268" t="s">
        <v>931</v>
      </c>
      <c r="D170" s="268"/>
      <c r="E170" s="268"/>
      <c r="F170" s="289" t="s">
        <v>882</v>
      </c>
      <c r="G170" s="268"/>
      <c r="H170" s="268" t="s">
        <v>932</v>
      </c>
      <c r="I170" s="268" t="s">
        <v>884</v>
      </c>
      <c r="J170" s="268" t="s">
        <v>933</v>
      </c>
      <c r="K170" s="314"/>
    </row>
    <row r="171" spans="2:11" s="1" customFormat="1" ht="15" customHeight="1">
      <c r="B171" s="291"/>
      <c r="C171" s="268" t="s">
        <v>830</v>
      </c>
      <c r="D171" s="268"/>
      <c r="E171" s="268"/>
      <c r="F171" s="289" t="s">
        <v>882</v>
      </c>
      <c r="G171" s="268"/>
      <c r="H171" s="268" t="s">
        <v>949</v>
      </c>
      <c r="I171" s="268" t="s">
        <v>884</v>
      </c>
      <c r="J171" s="268" t="s">
        <v>933</v>
      </c>
      <c r="K171" s="314"/>
    </row>
    <row r="172" spans="2:11" s="1" customFormat="1" ht="15" customHeight="1">
      <c r="B172" s="291"/>
      <c r="C172" s="268" t="s">
        <v>887</v>
      </c>
      <c r="D172" s="268"/>
      <c r="E172" s="268"/>
      <c r="F172" s="289" t="s">
        <v>888</v>
      </c>
      <c r="G172" s="268"/>
      <c r="H172" s="268" t="s">
        <v>949</v>
      </c>
      <c r="I172" s="268" t="s">
        <v>884</v>
      </c>
      <c r="J172" s="268">
        <v>50</v>
      </c>
      <c r="K172" s="314"/>
    </row>
    <row r="173" spans="2:11" s="1" customFormat="1" ht="15" customHeight="1">
      <c r="B173" s="291"/>
      <c r="C173" s="268" t="s">
        <v>890</v>
      </c>
      <c r="D173" s="268"/>
      <c r="E173" s="268"/>
      <c r="F173" s="289" t="s">
        <v>882</v>
      </c>
      <c r="G173" s="268"/>
      <c r="H173" s="268" t="s">
        <v>949</v>
      </c>
      <c r="I173" s="268" t="s">
        <v>892</v>
      </c>
      <c r="J173" s="268"/>
      <c r="K173" s="314"/>
    </row>
    <row r="174" spans="2:11" s="1" customFormat="1" ht="15" customHeight="1">
      <c r="B174" s="291"/>
      <c r="C174" s="268" t="s">
        <v>901</v>
      </c>
      <c r="D174" s="268"/>
      <c r="E174" s="268"/>
      <c r="F174" s="289" t="s">
        <v>888</v>
      </c>
      <c r="G174" s="268"/>
      <c r="H174" s="268" t="s">
        <v>949</v>
      </c>
      <c r="I174" s="268" t="s">
        <v>884</v>
      </c>
      <c r="J174" s="268">
        <v>50</v>
      </c>
      <c r="K174" s="314"/>
    </row>
    <row r="175" spans="2:11" s="1" customFormat="1" ht="15" customHeight="1">
      <c r="B175" s="291"/>
      <c r="C175" s="268" t="s">
        <v>909</v>
      </c>
      <c r="D175" s="268"/>
      <c r="E175" s="268"/>
      <c r="F175" s="289" t="s">
        <v>888</v>
      </c>
      <c r="G175" s="268"/>
      <c r="H175" s="268" t="s">
        <v>949</v>
      </c>
      <c r="I175" s="268" t="s">
        <v>884</v>
      </c>
      <c r="J175" s="268">
        <v>50</v>
      </c>
      <c r="K175" s="314"/>
    </row>
    <row r="176" spans="2:11" s="1" customFormat="1" ht="15" customHeight="1">
      <c r="B176" s="291"/>
      <c r="C176" s="268" t="s">
        <v>907</v>
      </c>
      <c r="D176" s="268"/>
      <c r="E176" s="268"/>
      <c r="F176" s="289" t="s">
        <v>888</v>
      </c>
      <c r="G176" s="268"/>
      <c r="H176" s="268" t="s">
        <v>949</v>
      </c>
      <c r="I176" s="268" t="s">
        <v>884</v>
      </c>
      <c r="J176" s="268">
        <v>50</v>
      </c>
      <c r="K176" s="314"/>
    </row>
    <row r="177" spans="2:11" s="1" customFormat="1" ht="15" customHeight="1">
      <c r="B177" s="291"/>
      <c r="C177" s="268" t="s">
        <v>127</v>
      </c>
      <c r="D177" s="268"/>
      <c r="E177" s="268"/>
      <c r="F177" s="289" t="s">
        <v>882</v>
      </c>
      <c r="G177" s="268"/>
      <c r="H177" s="268" t="s">
        <v>950</v>
      </c>
      <c r="I177" s="268" t="s">
        <v>951</v>
      </c>
      <c r="J177" s="268"/>
      <c r="K177" s="314"/>
    </row>
    <row r="178" spans="2:11" s="1" customFormat="1" ht="15" customHeight="1">
      <c r="B178" s="291"/>
      <c r="C178" s="268" t="s">
        <v>57</v>
      </c>
      <c r="D178" s="268"/>
      <c r="E178" s="268"/>
      <c r="F178" s="289" t="s">
        <v>882</v>
      </c>
      <c r="G178" s="268"/>
      <c r="H178" s="268" t="s">
        <v>952</v>
      </c>
      <c r="I178" s="268" t="s">
        <v>953</v>
      </c>
      <c r="J178" s="268">
        <v>1</v>
      </c>
      <c r="K178" s="314"/>
    </row>
    <row r="179" spans="2:11" s="1" customFormat="1" ht="15" customHeight="1">
      <c r="B179" s="291"/>
      <c r="C179" s="268" t="s">
        <v>53</v>
      </c>
      <c r="D179" s="268"/>
      <c r="E179" s="268"/>
      <c r="F179" s="289" t="s">
        <v>882</v>
      </c>
      <c r="G179" s="268"/>
      <c r="H179" s="268" t="s">
        <v>954</v>
      </c>
      <c r="I179" s="268" t="s">
        <v>884</v>
      </c>
      <c r="J179" s="268">
        <v>20</v>
      </c>
      <c r="K179" s="314"/>
    </row>
    <row r="180" spans="2:11" s="1" customFormat="1" ht="15" customHeight="1">
      <c r="B180" s="291"/>
      <c r="C180" s="268" t="s">
        <v>54</v>
      </c>
      <c r="D180" s="268"/>
      <c r="E180" s="268"/>
      <c r="F180" s="289" t="s">
        <v>882</v>
      </c>
      <c r="G180" s="268"/>
      <c r="H180" s="268" t="s">
        <v>955</v>
      </c>
      <c r="I180" s="268" t="s">
        <v>884</v>
      </c>
      <c r="J180" s="268">
        <v>255</v>
      </c>
      <c r="K180" s="314"/>
    </row>
    <row r="181" spans="2:11" s="1" customFormat="1" ht="15" customHeight="1">
      <c r="B181" s="291"/>
      <c r="C181" s="268" t="s">
        <v>128</v>
      </c>
      <c r="D181" s="268"/>
      <c r="E181" s="268"/>
      <c r="F181" s="289" t="s">
        <v>882</v>
      </c>
      <c r="G181" s="268"/>
      <c r="H181" s="268" t="s">
        <v>846</v>
      </c>
      <c r="I181" s="268" t="s">
        <v>884</v>
      </c>
      <c r="J181" s="268">
        <v>10</v>
      </c>
      <c r="K181" s="314"/>
    </row>
    <row r="182" spans="2:11" s="1" customFormat="1" ht="15" customHeight="1">
      <c r="B182" s="291"/>
      <c r="C182" s="268" t="s">
        <v>129</v>
      </c>
      <c r="D182" s="268"/>
      <c r="E182" s="268"/>
      <c r="F182" s="289" t="s">
        <v>882</v>
      </c>
      <c r="G182" s="268"/>
      <c r="H182" s="268" t="s">
        <v>956</v>
      </c>
      <c r="I182" s="268" t="s">
        <v>917</v>
      </c>
      <c r="J182" s="268"/>
      <c r="K182" s="314"/>
    </row>
    <row r="183" spans="2:11" s="1" customFormat="1" ht="15" customHeight="1">
      <c r="B183" s="291"/>
      <c r="C183" s="268" t="s">
        <v>957</v>
      </c>
      <c r="D183" s="268"/>
      <c r="E183" s="268"/>
      <c r="F183" s="289" t="s">
        <v>882</v>
      </c>
      <c r="G183" s="268"/>
      <c r="H183" s="268" t="s">
        <v>958</v>
      </c>
      <c r="I183" s="268" t="s">
        <v>917</v>
      </c>
      <c r="J183" s="268"/>
      <c r="K183" s="314"/>
    </row>
    <row r="184" spans="2:11" s="1" customFormat="1" ht="15" customHeight="1">
      <c r="B184" s="291"/>
      <c r="C184" s="268" t="s">
        <v>946</v>
      </c>
      <c r="D184" s="268"/>
      <c r="E184" s="268"/>
      <c r="F184" s="289" t="s">
        <v>882</v>
      </c>
      <c r="G184" s="268"/>
      <c r="H184" s="268" t="s">
        <v>959</v>
      </c>
      <c r="I184" s="268" t="s">
        <v>917</v>
      </c>
      <c r="J184" s="268"/>
      <c r="K184" s="314"/>
    </row>
    <row r="185" spans="2:11" s="1" customFormat="1" ht="15" customHeight="1">
      <c r="B185" s="291"/>
      <c r="C185" s="268" t="s">
        <v>131</v>
      </c>
      <c r="D185" s="268"/>
      <c r="E185" s="268"/>
      <c r="F185" s="289" t="s">
        <v>888</v>
      </c>
      <c r="G185" s="268"/>
      <c r="H185" s="268" t="s">
        <v>960</v>
      </c>
      <c r="I185" s="268" t="s">
        <v>884</v>
      </c>
      <c r="J185" s="268">
        <v>50</v>
      </c>
      <c r="K185" s="314"/>
    </row>
    <row r="186" spans="2:11" s="1" customFormat="1" ht="15" customHeight="1">
      <c r="B186" s="291"/>
      <c r="C186" s="268" t="s">
        <v>961</v>
      </c>
      <c r="D186" s="268"/>
      <c r="E186" s="268"/>
      <c r="F186" s="289" t="s">
        <v>888</v>
      </c>
      <c r="G186" s="268"/>
      <c r="H186" s="268" t="s">
        <v>962</v>
      </c>
      <c r="I186" s="268" t="s">
        <v>963</v>
      </c>
      <c r="J186" s="268"/>
      <c r="K186" s="314"/>
    </row>
    <row r="187" spans="2:11" s="1" customFormat="1" ht="15" customHeight="1">
      <c r="B187" s="291"/>
      <c r="C187" s="268" t="s">
        <v>964</v>
      </c>
      <c r="D187" s="268"/>
      <c r="E187" s="268"/>
      <c r="F187" s="289" t="s">
        <v>888</v>
      </c>
      <c r="G187" s="268"/>
      <c r="H187" s="268" t="s">
        <v>965</v>
      </c>
      <c r="I187" s="268" t="s">
        <v>963</v>
      </c>
      <c r="J187" s="268"/>
      <c r="K187" s="314"/>
    </row>
    <row r="188" spans="2:11" s="1" customFormat="1" ht="15" customHeight="1">
      <c r="B188" s="291"/>
      <c r="C188" s="268" t="s">
        <v>966</v>
      </c>
      <c r="D188" s="268"/>
      <c r="E188" s="268"/>
      <c r="F188" s="289" t="s">
        <v>888</v>
      </c>
      <c r="G188" s="268"/>
      <c r="H188" s="268" t="s">
        <v>967</v>
      </c>
      <c r="I188" s="268" t="s">
        <v>963</v>
      </c>
      <c r="J188" s="268"/>
      <c r="K188" s="314"/>
    </row>
    <row r="189" spans="2:11" s="1" customFormat="1" ht="15" customHeight="1">
      <c r="B189" s="291"/>
      <c r="C189" s="327" t="s">
        <v>968</v>
      </c>
      <c r="D189" s="268"/>
      <c r="E189" s="268"/>
      <c r="F189" s="289" t="s">
        <v>888</v>
      </c>
      <c r="G189" s="268"/>
      <c r="H189" s="268" t="s">
        <v>969</v>
      </c>
      <c r="I189" s="268" t="s">
        <v>970</v>
      </c>
      <c r="J189" s="328" t="s">
        <v>971</v>
      </c>
      <c r="K189" s="314"/>
    </row>
    <row r="190" spans="2:11" s="18" customFormat="1" ht="15" customHeight="1">
      <c r="B190" s="329"/>
      <c r="C190" s="330" t="s">
        <v>972</v>
      </c>
      <c r="D190" s="331"/>
      <c r="E190" s="331"/>
      <c r="F190" s="332" t="s">
        <v>888</v>
      </c>
      <c r="G190" s="331"/>
      <c r="H190" s="331" t="s">
        <v>973</v>
      </c>
      <c r="I190" s="331" t="s">
        <v>970</v>
      </c>
      <c r="J190" s="333" t="s">
        <v>971</v>
      </c>
      <c r="K190" s="334"/>
    </row>
    <row r="191" spans="2:11" s="1" customFormat="1" ht="15" customHeight="1">
      <c r="B191" s="291"/>
      <c r="C191" s="327" t="s">
        <v>42</v>
      </c>
      <c r="D191" s="268"/>
      <c r="E191" s="268"/>
      <c r="F191" s="289" t="s">
        <v>882</v>
      </c>
      <c r="G191" s="268"/>
      <c r="H191" s="265" t="s">
        <v>974</v>
      </c>
      <c r="I191" s="268" t="s">
        <v>975</v>
      </c>
      <c r="J191" s="268"/>
      <c r="K191" s="314"/>
    </row>
    <row r="192" spans="2:11" s="1" customFormat="1" ht="15" customHeight="1">
      <c r="B192" s="291"/>
      <c r="C192" s="327" t="s">
        <v>976</v>
      </c>
      <c r="D192" s="268"/>
      <c r="E192" s="268"/>
      <c r="F192" s="289" t="s">
        <v>882</v>
      </c>
      <c r="G192" s="268"/>
      <c r="H192" s="268" t="s">
        <v>977</v>
      </c>
      <c r="I192" s="268" t="s">
        <v>917</v>
      </c>
      <c r="J192" s="268"/>
      <c r="K192" s="314"/>
    </row>
    <row r="193" spans="2:11" s="1" customFormat="1" ht="15" customHeight="1">
      <c r="B193" s="291"/>
      <c r="C193" s="327" t="s">
        <v>978</v>
      </c>
      <c r="D193" s="268"/>
      <c r="E193" s="268"/>
      <c r="F193" s="289" t="s">
        <v>882</v>
      </c>
      <c r="G193" s="268"/>
      <c r="H193" s="268" t="s">
        <v>979</v>
      </c>
      <c r="I193" s="268" t="s">
        <v>917</v>
      </c>
      <c r="J193" s="268"/>
      <c r="K193" s="314"/>
    </row>
    <row r="194" spans="2:11" s="1" customFormat="1" ht="15" customHeight="1">
      <c r="B194" s="291"/>
      <c r="C194" s="327" t="s">
        <v>980</v>
      </c>
      <c r="D194" s="268"/>
      <c r="E194" s="268"/>
      <c r="F194" s="289" t="s">
        <v>888</v>
      </c>
      <c r="G194" s="268"/>
      <c r="H194" s="268" t="s">
        <v>981</v>
      </c>
      <c r="I194" s="268" t="s">
        <v>917</v>
      </c>
      <c r="J194" s="268"/>
      <c r="K194" s="314"/>
    </row>
    <row r="195" spans="2:11" s="1" customFormat="1" ht="15" customHeight="1">
      <c r="B195" s="320"/>
      <c r="C195" s="335"/>
      <c r="D195" s="300"/>
      <c r="E195" s="300"/>
      <c r="F195" s="300"/>
      <c r="G195" s="300"/>
      <c r="H195" s="300"/>
      <c r="I195" s="300"/>
      <c r="J195" s="300"/>
      <c r="K195" s="321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302"/>
      <c r="C197" s="312"/>
      <c r="D197" s="312"/>
      <c r="E197" s="312"/>
      <c r="F197" s="322"/>
      <c r="G197" s="312"/>
      <c r="H197" s="312"/>
      <c r="I197" s="312"/>
      <c r="J197" s="312"/>
      <c r="K197" s="302"/>
    </row>
    <row r="198" spans="2:11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pans="2:11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pans="2:11" s="1" customFormat="1" ht="21">
      <c r="B200" s="260"/>
      <c r="C200" s="395" t="s">
        <v>982</v>
      </c>
      <c r="D200" s="395"/>
      <c r="E200" s="395"/>
      <c r="F200" s="395"/>
      <c r="G200" s="395"/>
      <c r="H200" s="395"/>
      <c r="I200" s="395"/>
      <c r="J200" s="395"/>
      <c r="K200" s="261"/>
    </row>
    <row r="201" spans="2:11" s="1" customFormat="1" ht="25.5" customHeight="1">
      <c r="B201" s="260"/>
      <c r="C201" s="336" t="s">
        <v>983</v>
      </c>
      <c r="D201" s="336"/>
      <c r="E201" s="336"/>
      <c r="F201" s="336" t="s">
        <v>984</v>
      </c>
      <c r="G201" s="337"/>
      <c r="H201" s="398" t="s">
        <v>985</v>
      </c>
      <c r="I201" s="398"/>
      <c r="J201" s="398"/>
      <c r="K201" s="261"/>
    </row>
    <row r="202" spans="2:11" s="1" customFormat="1" ht="5.25" customHeight="1">
      <c r="B202" s="291"/>
      <c r="C202" s="286"/>
      <c r="D202" s="286"/>
      <c r="E202" s="286"/>
      <c r="F202" s="286"/>
      <c r="G202" s="312"/>
      <c r="H202" s="286"/>
      <c r="I202" s="286"/>
      <c r="J202" s="286"/>
      <c r="K202" s="314"/>
    </row>
    <row r="203" spans="2:11" s="1" customFormat="1" ht="15" customHeight="1">
      <c r="B203" s="291"/>
      <c r="C203" s="268" t="s">
        <v>975</v>
      </c>
      <c r="D203" s="268"/>
      <c r="E203" s="268"/>
      <c r="F203" s="289" t="s">
        <v>43</v>
      </c>
      <c r="G203" s="268"/>
      <c r="H203" s="399" t="s">
        <v>986</v>
      </c>
      <c r="I203" s="399"/>
      <c r="J203" s="399"/>
      <c r="K203" s="314"/>
    </row>
    <row r="204" spans="2:11" s="1" customFormat="1" ht="15" customHeight="1">
      <c r="B204" s="291"/>
      <c r="C204" s="268"/>
      <c r="D204" s="268"/>
      <c r="E204" s="268"/>
      <c r="F204" s="289" t="s">
        <v>44</v>
      </c>
      <c r="G204" s="268"/>
      <c r="H204" s="399" t="s">
        <v>987</v>
      </c>
      <c r="I204" s="399"/>
      <c r="J204" s="399"/>
      <c r="K204" s="314"/>
    </row>
    <row r="205" spans="2:11" s="1" customFormat="1" ht="15" customHeight="1">
      <c r="B205" s="291"/>
      <c r="C205" s="268"/>
      <c r="D205" s="268"/>
      <c r="E205" s="268"/>
      <c r="F205" s="289" t="s">
        <v>47</v>
      </c>
      <c r="G205" s="268"/>
      <c r="H205" s="399" t="s">
        <v>988</v>
      </c>
      <c r="I205" s="399"/>
      <c r="J205" s="399"/>
      <c r="K205" s="314"/>
    </row>
    <row r="206" spans="2:11" s="1" customFormat="1" ht="15" customHeight="1">
      <c r="B206" s="291"/>
      <c r="C206" s="268"/>
      <c r="D206" s="268"/>
      <c r="E206" s="268"/>
      <c r="F206" s="289" t="s">
        <v>45</v>
      </c>
      <c r="G206" s="268"/>
      <c r="H206" s="399" t="s">
        <v>989</v>
      </c>
      <c r="I206" s="399"/>
      <c r="J206" s="399"/>
      <c r="K206" s="314"/>
    </row>
    <row r="207" spans="2:11" s="1" customFormat="1" ht="15" customHeight="1">
      <c r="B207" s="291"/>
      <c r="C207" s="268"/>
      <c r="D207" s="268"/>
      <c r="E207" s="268"/>
      <c r="F207" s="289" t="s">
        <v>46</v>
      </c>
      <c r="G207" s="268"/>
      <c r="H207" s="399" t="s">
        <v>990</v>
      </c>
      <c r="I207" s="399"/>
      <c r="J207" s="399"/>
      <c r="K207" s="314"/>
    </row>
    <row r="208" spans="2:11" s="1" customFormat="1" ht="15" customHeight="1">
      <c r="B208" s="291"/>
      <c r="C208" s="268"/>
      <c r="D208" s="268"/>
      <c r="E208" s="268"/>
      <c r="F208" s="289"/>
      <c r="G208" s="268"/>
      <c r="H208" s="268"/>
      <c r="I208" s="268"/>
      <c r="J208" s="268"/>
      <c r="K208" s="314"/>
    </row>
    <row r="209" spans="2:11" s="1" customFormat="1" ht="15" customHeight="1">
      <c r="B209" s="291"/>
      <c r="C209" s="268" t="s">
        <v>929</v>
      </c>
      <c r="D209" s="268"/>
      <c r="E209" s="268"/>
      <c r="F209" s="289" t="s">
        <v>79</v>
      </c>
      <c r="G209" s="268"/>
      <c r="H209" s="399" t="s">
        <v>991</v>
      </c>
      <c r="I209" s="399"/>
      <c r="J209" s="399"/>
      <c r="K209" s="314"/>
    </row>
    <row r="210" spans="2:11" s="1" customFormat="1" ht="15" customHeight="1">
      <c r="B210" s="291"/>
      <c r="C210" s="268"/>
      <c r="D210" s="268"/>
      <c r="E210" s="268"/>
      <c r="F210" s="289" t="s">
        <v>824</v>
      </c>
      <c r="G210" s="268"/>
      <c r="H210" s="399" t="s">
        <v>825</v>
      </c>
      <c r="I210" s="399"/>
      <c r="J210" s="399"/>
      <c r="K210" s="314"/>
    </row>
    <row r="211" spans="2:11" s="1" customFormat="1" ht="15" customHeight="1">
      <c r="B211" s="291"/>
      <c r="C211" s="268"/>
      <c r="D211" s="268"/>
      <c r="E211" s="268"/>
      <c r="F211" s="289" t="s">
        <v>822</v>
      </c>
      <c r="G211" s="268"/>
      <c r="H211" s="399" t="s">
        <v>992</v>
      </c>
      <c r="I211" s="399"/>
      <c r="J211" s="399"/>
      <c r="K211" s="314"/>
    </row>
    <row r="212" spans="2:11" s="1" customFormat="1" ht="15" customHeight="1">
      <c r="B212" s="338"/>
      <c r="C212" s="268"/>
      <c r="D212" s="268"/>
      <c r="E212" s="268"/>
      <c r="F212" s="289" t="s">
        <v>826</v>
      </c>
      <c r="G212" s="327"/>
      <c r="H212" s="400" t="s">
        <v>827</v>
      </c>
      <c r="I212" s="400"/>
      <c r="J212" s="400"/>
      <c r="K212" s="339"/>
    </row>
    <row r="213" spans="2:11" s="1" customFormat="1" ht="15" customHeight="1">
      <c r="B213" s="338"/>
      <c r="C213" s="268"/>
      <c r="D213" s="268"/>
      <c r="E213" s="268"/>
      <c r="F213" s="289" t="s">
        <v>828</v>
      </c>
      <c r="G213" s="327"/>
      <c r="H213" s="400" t="s">
        <v>593</v>
      </c>
      <c r="I213" s="400"/>
      <c r="J213" s="400"/>
      <c r="K213" s="339"/>
    </row>
    <row r="214" spans="2:11" s="1" customFormat="1" ht="15" customHeight="1">
      <c r="B214" s="338"/>
      <c r="C214" s="268"/>
      <c r="D214" s="268"/>
      <c r="E214" s="268"/>
      <c r="F214" s="289"/>
      <c r="G214" s="327"/>
      <c r="H214" s="318"/>
      <c r="I214" s="318"/>
      <c r="J214" s="318"/>
      <c r="K214" s="339"/>
    </row>
    <row r="215" spans="2:11" s="1" customFormat="1" ht="15" customHeight="1">
      <c r="B215" s="338"/>
      <c r="C215" s="268" t="s">
        <v>953</v>
      </c>
      <c r="D215" s="268"/>
      <c r="E215" s="268"/>
      <c r="F215" s="289">
        <v>1</v>
      </c>
      <c r="G215" s="327"/>
      <c r="H215" s="400" t="s">
        <v>993</v>
      </c>
      <c r="I215" s="400"/>
      <c r="J215" s="400"/>
      <c r="K215" s="339"/>
    </row>
    <row r="216" spans="2:11" s="1" customFormat="1" ht="15" customHeight="1">
      <c r="B216" s="338"/>
      <c r="C216" s="268"/>
      <c r="D216" s="268"/>
      <c r="E216" s="268"/>
      <c r="F216" s="289">
        <v>2</v>
      </c>
      <c r="G216" s="327"/>
      <c r="H216" s="400" t="s">
        <v>994</v>
      </c>
      <c r="I216" s="400"/>
      <c r="J216" s="400"/>
      <c r="K216" s="339"/>
    </row>
    <row r="217" spans="2:11" s="1" customFormat="1" ht="15" customHeight="1">
      <c r="B217" s="338"/>
      <c r="C217" s="268"/>
      <c r="D217" s="268"/>
      <c r="E217" s="268"/>
      <c r="F217" s="289">
        <v>3</v>
      </c>
      <c r="G217" s="327"/>
      <c r="H217" s="400" t="s">
        <v>995</v>
      </c>
      <c r="I217" s="400"/>
      <c r="J217" s="400"/>
      <c r="K217" s="339"/>
    </row>
    <row r="218" spans="2:11" s="1" customFormat="1" ht="15" customHeight="1">
      <c r="B218" s="338"/>
      <c r="C218" s="268"/>
      <c r="D218" s="268"/>
      <c r="E218" s="268"/>
      <c r="F218" s="289">
        <v>4</v>
      </c>
      <c r="G218" s="327"/>
      <c r="H218" s="400" t="s">
        <v>996</v>
      </c>
      <c r="I218" s="400"/>
      <c r="J218" s="400"/>
      <c r="K218" s="339"/>
    </row>
    <row r="219" spans="2:11" s="1" customFormat="1" ht="12.75" customHeight="1">
      <c r="B219" s="340"/>
      <c r="C219" s="341"/>
      <c r="D219" s="341"/>
      <c r="E219" s="341"/>
      <c r="F219" s="341"/>
      <c r="G219" s="341"/>
      <c r="H219" s="341"/>
      <c r="I219" s="341"/>
      <c r="J219" s="341"/>
      <c r="K219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spodní stavba</vt:lpstr>
      <vt:lpstr>02 - Modul Container</vt:lpstr>
      <vt:lpstr>03 - Hromosvod - zemnící ...</vt:lpstr>
      <vt:lpstr>04 - vytápění</vt:lpstr>
      <vt:lpstr>05 - VZD</vt:lpstr>
      <vt:lpstr>06 - VON - vedlejší a ost...</vt:lpstr>
      <vt:lpstr>Pokyny pro vyplnění</vt:lpstr>
      <vt:lpstr>'01 - spodní stavba'!Názvy_tisku</vt:lpstr>
      <vt:lpstr>'02 - Modul Container'!Názvy_tisku</vt:lpstr>
      <vt:lpstr>'03 - Hromosvod - zemnící ...'!Názvy_tisku</vt:lpstr>
      <vt:lpstr>'04 - vytápění'!Názvy_tisku</vt:lpstr>
      <vt:lpstr>'05 - VZD'!Názvy_tisku</vt:lpstr>
      <vt:lpstr>'06 - VON - vedlejší a ost...'!Názvy_tisku</vt:lpstr>
      <vt:lpstr>'Rekapitulace stavby'!Názvy_tisku</vt:lpstr>
      <vt:lpstr>'01 - spodní stavba'!Oblast_tisku</vt:lpstr>
      <vt:lpstr>'02 - Modul Container'!Oblast_tisku</vt:lpstr>
      <vt:lpstr>'03 - Hromosvod - zemnící ...'!Oblast_tisku</vt:lpstr>
      <vt:lpstr>'04 - vytápění'!Oblast_tisku</vt:lpstr>
      <vt:lpstr>'05 - VZD'!Oblast_tisku</vt:lpstr>
      <vt:lpstr>'06 - VON - vedlejší a ost...'!Oblast_tisku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NEUWIRTH\Uzivatel</dc:creator>
  <cp:lastModifiedBy>Janoušková Alena</cp:lastModifiedBy>
  <dcterms:created xsi:type="dcterms:W3CDTF">2024-09-25T07:39:40Z</dcterms:created>
  <dcterms:modified xsi:type="dcterms:W3CDTF">2024-09-30T11:06:34Z</dcterms:modified>
</cp:coreProperties>
</file>